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491" windowWidth="14190" windowHeight="11640" activeTab="10"/>
  </bookViews>
  <sheets>
    <sheet name="Elite" sheetId="1" r:id="rId1"/>
    <sheet name="Senior" sheetId="2" r:id="rId2"/>
    <sheet name="Junior" sheetId="3" r:id="rId3"/>
    <sheet name="Minime" sheetId="4" r:id="rId4"/>
    <sheet name="Benjamin" sheetId="5" r:id="rId5"/>
    <sheet name="Pousin" sheetId="6" r:id="rId6"/>
    <sheet name="Femine" sheetId="7" r:id="rId7"/>
    <sheet name="Beginer B" sheetId="8" r:id="rId8"/>
    <sheet name="Beginer C" sheetId="9" r:id="rId9"/>
    <sheet name="Beginer D" sheetId="10" r:id="rId10"/>
    <sheet name="Hoby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<sst xmlns="http://schemas.openxmlformats.org/spreadsheetml/2006/main" count="337" uniqueCount="131">
  <si>
    <t>Pořadí</t>
  </si>
  <si>
    <t>Startovní číslo</t>
  </si>
  <si>
    <t>Jméno</t>
  </si>
  <si>
    <t>Trestné body</t>
  </si>
  <si>
    <t>Čas start</t>
  </si>
  <si>
    <t>Čas cíl</t>
  </si>
  <si>
    <t>Čas celkem</t>
  </si>
  <si>
    <t>Počet nul</t>
  </si>
  <si>
    <t>1. kolo</t>
  </si>
  <si>
    <t>2. kolo</t>
  </si>
  <si>
    <t>Pena-lizace</t>
  </si>
  <si>
    <t>Celkem</t>
  </si>
  <si>
    <t>dojel</t>
  </si>
  <si>
    <t>S</t>
  </si>
  <si>
    <t>včas ?</t>
  </si>
  <si>
    <t>Elite</t>
  </si>
  <si>
    <t>Femine</t>
  </si>
  <si>
    <t>Beginer B</t>
  </si>
  <si>
    <t>Beginer C</t>
  </si>
  <si>
    <t xml:space="preserve">Beginer D </t>
  </si>
  <si>
    <t>Václav Kolář</t>
  </si>
  <si>
    <t>David Herka</t>
  </si>
  <si>
    <t>Martin Kakáč</t>
  </si>
  <si>
    <t>Karel Brambora</t>
  </si>
  <si>
    <t>Josef Táborský</t>
  </si>
  <si>
    <t>Lukáš Tůma</t>
  </si>
  <si>
    <t>Jiří Koloc</t>
  </si>
  <si>
    <t>Jaromír Kašpar</t>
  </si>
  <si>
    <t>Adam Procházka</t>
  </si>
  <si>
    <t>Václav Gryc</t>
  </si>
  <si>
    <t>Jakub Valenta</t>
  </si>
  <si>
    <t>Ondřej Pešek</t>
  </si>
  <si>
    <t>Vojtěch Křiva</t>
  </si>
  <si>
    <t>Tadeáš Kříž</t>
  </si>
  <si>
    <t>David Šmíd</t>
  </si>
  <si>
    <t>Michal Kuběnka</t>
  </si>
  <si>
    <t>Vladimír Chládek</t>
  </si>
  <si>
    <t>Tomáš Babický</t>
  </si>
  <si>
    <t>Jiří Rössler</t>
  </si>
  <si>
    <t>Tomáš Zedek</t>
  </si>
  <si>
    <t>Richard Lochman</t>
  </si>
  <si>
    <t>Tomáš Konvička</t>
  </si>
  <si>
    <t>Stanislav Lysák</t>
  </si>
  <si>
    <t>Rok nar</t>
  </si>
  <si>
    <t>Rok nar.</t>
  </si>
  <si>
    <t>Matěj Popelka</t>
  </si>
  <si>
    <t>Ondřej Šenk</t>
  </si>
  <si>
    <t>Marek Hlávka</t>
  </si>
  <si>
    <t>Erik Jandásek</t>
  </si>
  <si>
    <t>Filip Klouček</t>
  </si>
  <si>
    <t>Robert Gebr</t>
  </si>
  <si>
    <t>Jan Vlasák</t>
  </si>
  <si>
    <t>Michal Pavlík</t>
  </si>
  <si>
    <t>Lukáš Janka</t>
  </si>
  <si>
    <t>Kryštov Málek</t>
  </si>
  <si>
    <t>Marek Pochtiol</t>
  </si>
  <si>
    <t>Adam Kosík</t>
  </si>
  <si>
    <t>Radek Stehno</t>
  </si>
  <si>
    <t>Petr Mokrý</t>
  </si>
  <si>
    <t>Kryštof Hanzal</t>
  </si>
  <si>
    <t>Tomáš Vepřek</t>
  </si>
  <si>
    <t>Vendula Zapletalová</t>
  </si>
  <si>
    <t>Andrea Kabická</t>
  </si>
  <si>
    <t>Kamila Staníková</t>
  </si>
  <si>
    <t>Dominik Mikla</t>
  </si>
  <si>
    <t>Radek Vašíček</t>
  </si>
  <si>
    <t>Jakub Audy</t>
  </si>
  <si>
    <t>Martin Štěpánek</t>
  </si>
  <si>
    <t>Adam Pochtiol</t>
  </si>
  <si>
    <t>Tomáš Kočička</t>
  </si>
  <si>
    <t>Alžběta Pečínková</t>
  </si>
  <si>
    <t>Marek Šiler</t>
  </si>
  <si>
    <t>Antonín Staník</t>
  </si>
  <si>
    <t>Rostislav Málek</t>
  </si>
  <si>
    <t>Vladimír Pavlík</t>
  </si>
  <si>
    <t>Štěpán Šiler</t>
  </si>
  <si>
    <t>Adam Kunčar</t>
  </si>
  <si>
    <t>Rok narození</t>
  </si>
  <si>
    <t>Pavel Klouček</t>
  </si>
  <si>
    <t>Tomáš Ilčík</t>
  </si>
  <si>
    <t>Lukáš Morawski</t>
  </si>
  <si>
    <t>Petr Henc</t>
  </si>
  <si>
    <t>Lukáš Buriánek</t>
  </si>
  <si>
    <t>Miloslav Gryc</t>
  </si>
  <si>
    <t>Martin Debs</t>
  </si>
  <si>
    <t>David Červínek</t>
  </si>
  <si>
    <t>Josef Fiala</t>
  </si>
  <si>
    <t>Ondřej Kuklík</t>
  </si>
  <si>
    <t>Startovné 200Kč</t>
  </si>
  <si>
    <t>Věk</t>
  </si>
  <si>
    <t>Startovné 300Kč</t>
  </si>
  <si>
    <r>
      <t xml:space="preserve">Junior </t>
    </r>
    <r>
      <rPr>
        <b/>
        <i/>
        <sz val="20"/>
        <color indexed="8"/>
        <rFont val="Arial"/>
        <family val="2"/>
      </rPr>
      <t>(16,17,18,)</t>
    </r>
  </si>
  <si>
    <r>
      <t xml:space="preserve">Senior   </t>
    </r>
    <r>
      <rPr>
        <b/>
        <i/>
        <sz val="20"/>
        <rFont val="Arial"/>
        <family val="2"/>
      </rPr>
      <t>(19 a starší)</t>
    </r>
  </si>
  <si>
    <t>Tým</t>
  </si>
  <si>
    <t>TJ Dynamo H.Tým</t>
  </si>
  <si>
    <t>Biketrial Mělník</t>
  </si>
  <si>
    <t>SC Hradec Králové</t>
  </si>
  <si>
    <t>ÚAMK-AMK Kutná Hora</t>
  </si>
  <si>
    <t>AMK Březová</t>
  </si>
  <si>
    <t>KL-Sport Most</t>
  </si>
  <si>
    <t>Biketrial Nové Veselí</t>
  </si>
  <si>
    <t>SC Brno</t>
  </si>
  <si>
    <r>
      <t xml:space="preserve">Minime   </t>
    </r>
    <r>
      <rPr>
        <b/>
        <i/>
        <sz val="20"/>
        <color indexed="8"/>
        <rFont val="Arial"/>
        <family val="2"/>
      </rPr>
      <t>( 13,14 a 15)</t>
    </r>
  </si>
  <si>
    <t>Starovné 200Kč</t>
  </si>
  <si>
    <r>
      <t xml:space="preserve">Benjamin  </t>
    </r>
    <r>
      <rPr>
        <b/>
        <i/>
        <sz val="20"/>
        <rFont val="Arial"/>
        <family val="2"/>
      </rPr>
      <t>(10,11 a 12)</t>
    </r>
  </si>
  <si>
    <t>Startovné 300 Kč</t>
  </si>
  <si>
    <t>Handicap</t>
  </si>
  <si>
    <t>Roman Chvojka</t>
  </si>
  <si>
    <t>Filip Stehno</t>
  </si>
  <si>
    <t>Vojtěch Klimek</t>
  </si>
  <si>
    <t>Petr Mašek</t>
  </si>
  <si>
    <t>Ondřej Lašák</t>
  </si>
  <si>
    <t>Dominik Sabáček</t>
  </si>
  <si>
    <t>Tomáš Valenta</t>
  </si>
  <si>
    <t>Karel Šnábl</t>
  </si>
  <si>
    <t>Jan Trefil</t>
  </si>
  <si>
    <t>Jan Šmírák</t>
  </si>
  <si>
    <t>Lukáš Roth</t>
  </si>
  <si>
    <t>David Sabáček</t>
  </si>
  <si>
    <t>Hobby</t>
  </si>
  <si>
    <t>Samuel Mucha</t>
  </si>
  <si>
    <t>Šimon Tapušík</t>
  </si>
  <si>
    <t>Michal Ivan</t>
  </si>
  <si>
    <t>Samuel Hlavatý</t>
  </si>
  <si>
    <t>R</t>
  </si>
  <si>
    <t>vzdal</t>
  </si>
  <si>
    <t>RRR</t>
  </si>
  <si>
    <t>Poussin</t>
  </si>
  <si>
    <t>Denisa Pecháčková</t>
  </si>
  <si>
    <t>Šimon Hanzal</t>
  </si>
  <si>
    <t>Vojtěch Vepřek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</si>
</sst>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i/>
      <sz val="36"/>
      <name val="Arial"/>
      <family val="2"/>
    </font>
    <font>
      <sz val="10"/>
      <color indexed="11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Arial CE"/>
      <family val="2"/>
    </font>
    <font>
      <b/>
      <i/>
      <sz val="36"/>
      <color indexed="8"/>
      <name val="Arial"/>
      <family val="2"/>
    </font>
    <font>
      <sz val="10"/>
      <name val="Arial CE"/>
      <family val="2"/>
    </font>
    <font>
      <b/>
      <i/>
      <sz val="20"/>
      <color indexed="8"/>
      <name val="Arial"/>
      <family val="2"/>
    </font>
    <font>
      <b/>
      <i/>
      <sz val="2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12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indexed="1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24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7" borderId="8" applyNumberFormat="0" applyAlignment="0" applyProtection="0"/>
    <xf numFmtId="0" fontId="29" fillId="19" borderId="8" applyNumberFormat="0" applyAlignment="0" applyProtection="0"/>
    <xf numFmtId="0" fontId="28" fillId="19" borderId="9" applyNumberFormat="0" applyAlignment="0" applyProtection="0"/>
    <xf numFmtId="0" fontId="3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20" fontId="9" fillId="0" borderId="11" xfId="0" applyNumberFormat="1" applyFont="1" applyBorder="1" applyAlignment="1" applyProtection="1">
      <alignment/>
      <protection locked="0"/>
    </xf>
    <xf numFmtId="16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/>
    </xf>
    <xf numFmtId="0" fontId="12" fillId="0" borderId="15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 applyProtection="1">
      <alignment/>
      <protection locked="0"/>
    </xf>
    <xf numFmtId="0" fontId="9" fillId="24" borderId="11" xfId="0" applyFont="1" applyFill="1" applyBorder="1" applyAlignment="1" applyProtection="1">
      <alignment vertical="center" wrapText="1"/>
      <protection locked="0"/>
    </xf>
    <xf numFmtId="0" fontId="9" fillId="24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14" fillId="0" borderId="18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0" fillId="24" borderId="0" xfId="0" applyFont="1" applyFill="1" applyAlignment="1">
      <alignment/>
    </xf>
    <xf numFmtId="0" fontId="0" fillId="24" borderId="19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3" fillId="24" borderId="19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19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/>
    </xf>
    <xf numFmtId="0" fontId="0" fillId="24" borderId="0" xfId="0" applyFill="1" applyAlignment="1">
      <alignment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0" fillId="24" borderId="11" xfId="0" applyFill="1" applyBorder="1" applyAlignment="1">
      <alignment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24" borderId="0" xfId="0" applyNumberFormat="1" applyFont="1" applyFill="1" applyAlignment="1">
      <alignment horizontal="center" vertical="center"/>
    </xf>
    <xf numFmtId="0" fontId="9" fillId="24" borderId="0" xfId="0" applyFont="1" applyFill="1" applyBorder="1" applyAlignment="1">
      <alignment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horizontal="center" vertical="center" textRotation="90" wrapText="1"/>
    </xf>
    <xf numFmtId="0" fontId="2" fillId="24" borderId="21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top"/>
    </xf>
    <xf numFmtId="0" fontId="5" fillId="0" borderId="24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3" fillId="24" borderId="21" xfId="0" applyFont="1" applyFill="1" applyBorder="1" applyAlignment="1">
      <alignment horizontal="center" vertical="top"/>
    </xf>
    <xf numFmtId="0" fontId="13" fillId="24" borderId="19" xfId="0" applyFont="1" applyFill="1" applyBorder="1" applyAlignment="1">
      <alignment horizontal="center" vertical="top"/>
    </xf>
    <xf numFmtId="0" fontId="9" fillId="0" borderId="2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 vertical="top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vertical="center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2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textRotation="90" wrapText="1"/>
    </xf>
    <xf numFmtId="0" fontId="9" fillId="0" borderId="20" xfId="0" applyNumberFormat="1" applyFont="1" applyBorder="1" applyAlignment="1">
      <alignment horizontal="center" vertical="center" textRotation="90" wrapText="1"/>
    </xf>
    <xf numFmtId="0" fontId="9" fillId="0" borderId="16" xfId="0" applyNumberFormat="1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vertical="center" textRotation="90"/>
    </xf>
    <xf numFmtId="0" fontId="5" fillId="0" borderId="22" xfId="0" applyFont="1" applyBorder="1" applyAlignment="1">
      <alignment vertical="center" textRotation="90"/>
    </xf>
    <xf numFmtId="0" fontId="5" fillId="0" borderId="23" xfId="0" applyFont="1" applyBorder="1" applyAlignment="1">
      <alignment vertical="center" textRotation="90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top"/>
    </xf>
    <xf numFmtId="0" fontId="5" fillId="0" borderId="24" xfId="0" applyFont="1" applyBorder="1" applyAlignment="1">
      <alignment vertical="center" textRotation="90" wrapText="1"/>
    </xf>
    <xf numFmtId="0" fontId="0" fillId="0" borderId="22" xfId="0" applyBorder="1" applyAlignment="1">
      <alignment textRotation="90" wrapText="1"/>
    </xf>
    <xf numFmtId="0" fontId="0" fillId="0" borderId="23" xfId="0" applyBorder="1" applyAlignment="1">
      <alignment textRotation="90" wrapText="1"/>
    </xf>
    <xf numFmtId="0" fontId="5" fillId="0" borderId="2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dim\Local%20Settings\Temporary%20Internet%20Files\Content.IE5\UMBT02HG\DOCUME~1\TAKA~1\LOCALS~1\TEMP\jilove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ovní listina"/>
      <sheetName val="Čas"/>
      <sheetName val="Elite"/>
      <sheetName val="Kadet"/>
      <sheetName val="Senior"/>
      <sheetName val="Minime"/>
      <sheetName val="Benjamin"/>
      <sheetName val="Poussin"/>
      <sheetName val="Hobby"/>
      <sheetName val="Beginner A"/>
      <sheetName val="Beginner B"/>
      <sheetName val="Beginner C"/>
    </sheetNames>
    <sheetDataSet>
      <sheetData sheetId="1">
        <row r="1">
          <cell r="B1">
            <v>0.20138888888888887</v>
          </cell>
        </row>
        <row r="2">
          <cell r="B2">
            <v>0.20138888888888887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14"/>
  <sheetViews>
    <sheetView zoomScale="120" zoomScaleNormal="120" zoomScalePageLayoutView="0" workbookViewId="0" topLeftCell="A1">
      <selection activeCell="B22" sqref="B22"/>
    </sheetView>
  </sheetViews>
  <sheetFormatPr defaultColWidth="9.140625" defaultRowHeight="12.75"/>
  <cols>
    <col min="1" max="1" width="4.8515625" style="30" customWidth="1"/>
    <col min="2" max="2" width="6.7109375" style="0" customWidth="1"/>
    <col min="3" max="3" width="7.28125" style="0" customWidth="1"/>
    <col min="4" max="4" width="21.28125" style="0" customWidth="1"/>
    <col min="5" max="12" width="2.8515625" style="0" customWidth="1"/>
    <col min="13" max="13" width="3.7109375" style="0" customWidth="1"/>
    <col min="14" max="21" width="2.8515625" style="0" customWidth="1"/>
    <col min="22" max="22" width="3.7109375" style="0" customWidth="1"/>
    <col min="23" max="23" width="6.421875" style="0" customWidth="1"/>
    <col min="24" max="24" width="8.421875" style="0" customWidth="1"/>
    <col min="25" max="26" width="7.140625" style="0" customWidth="1"/>
    <col min="27" max="27" width="8.421875" style="0" customWidth="1"/>
    <col min="28" max="29" width="0" style="2" hidden="1" customWidth="1"/>
    <col min="30" max="30" width="0.13671875" style="2" hidden="1" customWidth="1"/>
    <col min="31" max="31" width="8.8515625" style="0" customWidth="1"/>
    <col min="32" max="32" width="5.57421875" style="0" customWidth="1"/>
  </cols>
  <sheetData>
    <row r="1" spans="1:32" s="30" customFormat="1" ht="45.75" customHeight="1">
      <c r="A1" s="85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53"/>
      <c r="AC1" s="54"/>
      <c r="AD1" s="54"/>
      <c r="AE1" s="63"/>
      <c r="AF1" s="64"/>
    </row>
    <row r="2" spans="1:32" s="4" customFormat="1" ht="19.5" customHeight="1">
      <c r="A2" s="87" t="s">
        <v>0</v>
      </c>
      <c r="B2" s="84" t="s">
        <v>1</v>
      </c>
      <c r="C2" s="90" t="s">
        <v>44</v>
      </c>
      <c r="D2" s="83" t="s">
        <v>2</v>
      </c>
      <c r="E2" s="66" t="s">
        <v>3</v>
      </c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  <c r="X2" s="32"/>
      <c r="Y2" s="66" t="s">
        <v>4</v>
      </c>
      <c r="Z2" s="66" t="s">
        <v>5</v>
      </c>
      <c r="AA2" s="34" t="s">
        <v>6</v>
      </c>
      <c r="AB2" s="95" t="s">
        <v>7</v>
      </c>
      <c r="AC2" s="5"/>
      <c r="AD2" s="5"/>
      <c r="AE2" s="103" t="s">
        <v>105</v>
      </c>
      <c r="AF2" s="93" t="s">
        <v>89</v>
      </c>
    </row>
    <row r="3" spans="1:32" s="4" customFormat="1" ht="19.5" customHeight="1">
      <c r="A3" s="87"/>
      <c r="B3" s="84"/>
      <c r="C3" s="91"/>
      <c r="D3" s="65"/>
      <c r="E3" s="33" t="s">
        <v>8</v>
      </c>
      <c r="F3" s="33"/>
      <c r="G3" s="97"/>
      <c r="H3" s="97"/>
      <c r="I3" s="97"/>
      <c r="J3" s="97"/>
      <c r="K3" s="97"/>
      <c r="L3" s="97"/>
      <c r="M3" s="97"/>
      <c r="N3" s="98" t="s">
        <v>9</v>
      </c>
      <c r="O3" s="98"/>
      <c r="P3" s="98"/>
      <c r="Q3" s="98"/>
      <c r="R3" s="98"/>
      <c r="S3" s="98"/>
      <c r="T3" s="98"/>
      <c r="U3" s="98"/>
      <c r="V3" s="98"/>
      <c r="W3" s="99" t="s">
        <v>10</v>
      </c>
      <c r="X3" s="101" t="s">
        <v>11</v>
      </c>
      <c r="Y3" s="33"/>
      <c r="Z3" s="33"/>
      <c r="AA3" s="89"/>
      <c r="AB3" s="95"/>
      <c r="AC3" s="5"/>
      <c r="AD3" s="5" t="s">
        <v>12</v>
      </c>
      <c r="AE3" s="104"/>
      <c r="AF3" s="94"/>
    </row>
    <row r="4" spans="1:32" s="4" customFormat="1" ht="19.5" customHeight="1">
      <c r="A4" s="88"/>
      <c r="B4" s="82"/>
      <c r="C4" s="92"/>
      <c r="D4" s="65"/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 t="s">
        <v>13</v>
      </c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6">
        <v>7</v>
      </c>
      <c r="U4" s="6">
        <v>8</v>
      </c>
      <c r="V4" s="6" t="s">
        <v>13</v>
      </c>
      <c r="W4" s="100"/>
      <c r="X4" s="102"/>
      <c r="Y4" s="33"/>
      <c r="Z4" s="33"/>
      <c r="AA4" s="89"/>
      <c r="AB4" s="96"/>
      <c r="AC4" s="7"/>
      <c r="AD4" s="7" t="s">
        <v>14</v>
      </c>
      <c r="AE4" s="38">
        <f>SUM(AE5:AE14)</f>
        <v>3000</v>
      </c>
      <c r="AF4" s="94"/>
    </row>
    <row r="5" spans="1:32" s="18" customFormat="1" ht="18.75" customHeight="1">
      <c r="A5" s="8">
        <v>1</v>
      </c>
      <c r="B5" s="9">
        <v>1</v>
      </c>
      <c r="C5" s="38">
        <v>1991</v>
      </c>
      <c r="D5" s="24" t="s">
        <v>20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2">
        <f aca="true" t="shared" si="0" ref="M5:M14">SUM(E5:L5)</f>
        <v>0</v>
      </c>
      <c r="N5" s="11">
        <v>0</v>
      </c>
      <c r="O5" s="11">
        <v>0</v>
      </c>
      <c r="P5" s="11">
        <v>0</v>
      </c>
      <c r="Q5" s="11">
        <v>5</v>
      </c>
      <c r="R5" s="11">
        <v>1</v>
      </c>
      <c r="S5" s="11">
        <v>0</v>
      </c>
      <c r="T5" s="11">
        <v>1</v>
      </c>
      <c r="U5" s="11">
        <v>0</v>
      </c>
      <c r="V5" s="13">
        <f aca="true" t="shared" si="1" ref="V5:V14">SUM(N5:U5)</f>
        <v>7</v>
      </c>
      <c r="W5" s="13">
        <f aca="true" t="shared" si="2" ref="W5:W14">INT(AC5*2.4*10+0.99)</f>
        <v>0</v>
      </c>
      <c r="X5" s="6">
        <f aca="true" t="shared" si="3" ref="X5:X14">V5+M5+W5</f>
        <v>7</v>
      </c>
      <c r="Y5" s="55">
        <v>0.4166666666666667</v>
      </c>
      <c r="Z5" s="55">
        <v>0.5930555555555556</v>
      </c>
      <c r="AA5" s="15">
        <f aca="true" t="shared" si="4" ref="AA5:AA14">SUM(Z5-Y5)</f>
        <v>0.17638888888888887</v>
      </c>
      <c r="AB5" s="16"/>
      <c r="AC5" s="17">
        <f>IF(Elite!AA5&lt;'[1]Čas'!B1,0,((Elite!AA5*60)-('[1]Čas'!B1*60))/5)</f>
        <v>0</v>
      </c>
      <c r="AD5" s="17" t="str">
        <f>IF(W5&gt;12,"PŘEKROČEN ČAS","STIHL")</f>
        <v>STIHL</v>
      </c>
      <c r="AE5" s="38">
        <v>300</v>
      </c>
      <c r="AF5" s="41">
        <v>20</v>
      </c>
    </row>
    <row r="6" spans="1:32" ht="15.75">
      <c r="A6" s="8">
        <v>2</v>
      </c>
      <c r="B6" s="19">
        <v>14</v>
      </c>
      <c r="C6" s="42">
        <v>1977</v>
      </c>
      <c r="D6" s="20" t="s">
        <v>107</v>
      </c>
      <c r="E6" s="21">
        <v>0</v>
      </c>
      <c r="F6" s="21">
        <v>1</v>
      </c>
      <c r="G6" s="21">
        <v>0</v>
      </c>
      <c r="H6" s="21">
        <v>0</v>
      </c>
      <c r="I6" s="21">
        <v>3</v>
      </c>
      <c r="J6" s="21">
        <v>5</v>
      </c>
      <c r="K6" s="21">
        <v>1</v>
      </c>
      <c r="L6" s="21">
        <v>5</v>
      </c>
      <c r="M6" s="12">
        <f t="shared" si="0"/>
        <v>15</v>
      </c>
      <c r="N6" s="22">
        <v>0</v>
      </c>
      <c r="O6" s="22">
        <v>0</v>
      </c>
      <c r="P6" s="22">
        <v>2</v>
      </c>
      <c r="Q6" s="22">
        <v>0</v>
      </c>
      <c r="R6" s="22">
        <v>1</v>
      </c>
      <c r="S6" s="22">
        <v>2</v>
      </c>
      <c r="T6" s="22">
        <v>1</v>
      </c>
      <c r="U6" s="22">
        <v>5</v>
      </c>
      <c r="V6" s="13">
        <f t="shared" si="1"/>
        <v>11</v>
      </c>
      <c r="W6" s="13">
        <f t="shared" si="2"/>
        <v>0</v>
      </c>
      <c r="X6" s="6">
        <f t="shared" si="3"/>
        <v>26</v>
      </c>
      <c r="Y6" s="23">
        <v>0.4166666666666667</v>
      </c>
      <c r="Z6" s="23">
        <v>0.6194444444444445</v>
      </c>
      <c r="AA6" s="15">
        <f t="shared" si="4"/>
        <v>0.20277777777777778</v>
      </c>
      <c r="AE6" s="38">
        <v>300</v>
      </c>
      <c r="AF6" s="41">
        <v>34</v>
      </c>
    </row>
    <row r="7" spans="1:32" ht="15.75">
      <c r="A7" s="8">
        <v>3</v>
      </c>
      <c r="B7" s="19">
        <v>3</v>
      </c>
      <c r="C7" s="42">
        <v>1992</v>
      </c>
      <c r="D7" s="20" t="s">
        <v>22</v>
      </c>
      <c r="E7" s="21">
        <v>0</v>
      </c>
      <c r="F7" s="21">
        <v>1</v>
      </c>
      <c r="G7" s="21">
        <v>0</v>
      </c>
      <c r="H7" s="21">
        <v>3</v>
      </c>
      <c r="I7" s="21">
        <v>5</v>
      </c>
      <c r="J7" s="21">
        <v>5</v>
      </c>
      <c r="K7" s="21">
        <v>5</v>
      </c>
      <c r="L7" s="21">
        <v>5</v>
      </c>
      <c r="M7" s="12">
        <f t="shared" si="0"/>
        <v>24</v>
      </c>
      <c r="N7" s="22">
        <v>0</v>
      </c>
      <c r="O7" s="22">
        <v>2</v>
      </c>
      <c r="P7" s="22">
        <v>2</v>
      </c>
      <c r="Q7" s="22">
        <v>5</v>
      </c>
      <c r="R7" s="22">
        <v>5</v>
      </c>
      <c r="S7" s="22">
        <v>5</v>
      </c>
      <c r="T7" s="22">
        <v>1</v>
      </c>
      <c r="U7" s="22">
        <v>2</v>
      </c>
      <c r="V7" s="13">
        <f t="shared" si="1"/>
        <v>22</v>
      </c>
      <c r="W7" s="13">
        <f t="shared" si="2"/>
        <v>0</v>
      </c>
      <c r="X7" s="6">
        <f t="shared" si="3"/>
        <v>46</v>
      </c>
      <c r="Y7" s="23">
        <v>0.4166666666666667</v>
      </c>
      <c r="Z7" s="23">
        <v>0.6208333333333333</v>
      </c>
      <c r="AA7" s="15">
        <f t="shared" si="4"/>
        <v>0.20416666666666666</v>
      </c>
      <c r="AE7" s="38">
        <v>300</v>
      </c>
      <c r="AF7" s="41">
        <v>19</v>
      </c>
    </row>
    <row r="8" spans="1:32" s="18" customFormat="1" ht="18" customHeight="1">
      <c r="A8" s="8">
        <v>4</v>
      </c>
      <c r="B8" s="19">
        <v>2</v>
      </c>
      <c r="C8" s="42">
        <v>1992</v>
      </c>
      <c r="D8" s="20" t="s">
        <v>21</v>
      </c>
      <c r="E8" s="21">
        <v>0</v>
      </c>
      <c r="F8" s="21">
        <v>0</v>
      </c>
      <c r="G8" s="21">
        <v>5</v>
      </c>
      <c r="H8" s="21">
        <v>5</v>
      </c>
      <c r="I8" s="21">
        <v>5</v>
      </c>
      <c r="J8" s="21">
        <v>5</v>
      </c>
      <c r="K8" s="21">
        <v>5</v>
      </c>
      <c r="L8" s="21">
        <v>5</v>
      </c>
      <c r="M8" s="12">
        <f t="shared" si="0"/>
        <v>30</v>
      </c>
      <c r="N8" s="22">
        <v>0</v>
      </c>
      <c r="O8" s="22">
        <v>2</v>
      </c>
      <c r="P8" s="22">
        <v>0</v>
      </c>
      <c r="Q8" s="22">
        <v>5</v>
      </c>
      <c r="R8" s="22">
        <v>5</v>
      </c>
      <c r="S8" s="22">
        <v>2</v>
      </c>
      <c r="T8" s="22">
        <v>5</v>
      </c>
      <c r="U8" s="22">
        <v>1</v>
      </c>
      <c r="V8" s="13">
        <f t="shared" si="1"/>
        <v>20</v>
      </c>
      <c r="W8" s="13">
        <f t="shared" si="2"/>
        <v>0</v>
      </c>
      <c r="X8" s="6">
        <f t="shared" si="3"/>
        <v>50</v>
      </c>
      <c r="Y8" s="23">
        <v>0.4166666666666667</v>
      </c>
      <c r="Z8" s="23">
        <v>0.6034722222222222</v>
      </c>
      <c r="AA8" s="15">
        <f t="shared" si="4"/>
        <v>0.1868055555555555</v>
      </c>
      <c r="AB8" s="16"/>
      <c r="AC8" s="17">
        <f>IF(Elite!AA8&lt;'[1]Čas'!B2,0,((Elite!AA8*60)-('[1]Čas'!B2*60))/5)</f>
        <v>0</v>
      </c>
      <c r="AD8" s="17" t="str">
        <f>IF(W8&gt;12,"PŘEKROČEN ČAS","STIHL")</f>
        <v>STIHL</v>
      </c>
      <c r="AE8" s="38">
        <v>300</v>
      </c>
      <c r="AF8" s="41">
        <v>19</v>
      </c>
    </row>
    <row r="9" spans="1:32" ht="15.75">
      <c r="A9" s="8">
        <v>5</v>
      </c>
      <c r="B9" s="19">
        <v>5</v>
      </c>
      <c r="C9" s="42">
        <v>1989</v>
      </c>
      <c r="D9" s="20" t="s">
        <v>23</v>
      </c>
      <c r="E9" s="21">
        <v>1</v>
      </c>
      <c r="F9" s="21">
        <v>1</v>
      </c>
      <c r="G9" s="21">
        <v>2</v>
      </c>
      <c r="H9" s="21">
        <v>5</v>
      </c>
      <c r="I9" s="21">
        <v>5</v>
      </c>
      <c r="J9" s="21">
        <v>5</v>
      </c>
      <c r="K9" s="21">
        <v>5</v>
      </c>
      <c r="L9" s="21">
        <v>5</v>
      </c>
      <c r="M9" s="12">
        <f t="shared" si="0"/>
        <v>29</v>
      </c>
      <c r="N9" s="22">
        <v>0</v>
      </c>
      <c r="O9" s="22">
        <v>1</v>
      </c>
      <c r="P9" s="22">
        <v>0</v>
      </c>
      <c r="Q9" s="22">
        <v>5</v>
      </c>
      <c r="R9" s="22">
        <v>5</v>
      </c>
      <c r="S9" s="22">
        <v>3</v>
      </c>
      <c r="T9" s="22">
        <v>5</v>
      </c>
      <c r="U9" s="22">
        <v>5</v>
      </c>
      <c r="V9" s="13">
        <f t="shared" si="1"/>
        <v>24</v>
      </c>
      <c r="W9" s="13">
        <f t="shared" si="2"/>
        <v>0</v>
      </c>
      <c r="X9" s="6">
        <f t="shared" si="3"/>
        <v>53</v>
      </c>
      <c r="Y9" s="23">
        <v>0.4166666666666667</v>
      </c>
      <c r="Z9" s="23">
        <v>0.6222222222222222</v>
      </c>
      <c r="AA9" s="15">
        <f t="shared" si="4"/>
        <v>0.20555555555555555</v>
      </c>
      <c r="AE9" s="38">
        <v>300</v>
      </c>
      <c r="AF9" s="41">
        <v>22</v>
      </c>
    </row>
    <row r="10" spans="1:32" ht="15.75">
      <c r="A10" s="8">
        <v>6</v>
      </c>
      <c r="B10" s="19">
        <v>13</v>
      </c>
      <c r="C10" s="42">
        <v>1981</v>
      </c>
      <c r="D10" s="20" t="s">
        <v>28</v>
      </c>
      <c r="E10" s="21">
        <v>1</v>
      </c>
      <c r="F10" s="21">
        <v>2</v>
      </c>
      <c r="G10" s="21">
        <v>5</v>
      </c>
      <c r="H10" s="21">
        <v>5</v>
      </c>
      <c r="I10" s="21">
        <v>5</v>
      </c>
      <c r="J10" s="21">
        <v>3</v>
      </c>
      <c r="K10" s="21">
        <v>5</v>
      </c>
      <c r="L10" s="21">
        <v>5</v>
      </c>
      <c r="M10" s="12">
        <f t="shared" si="0"/>
        <v>31</v>
      </c>
      <c r="N10" s="22">
        <v>5</v>
      </c>
      <c r="O10" s="22">
        <v>0</v>
      </c>
      <c r="P10" s="22">
        <v>5</v>
      </c>
      <c r="Q10" s="22">
        <v>2</v>
      </c>
      <c r="R10" s="22">
        <v>5</v>
      </c>
      <c r="S10" s="22">
        <v>2</v>
      </c>
      <c r="T10" s="22">
        <v>2</v>
      </c>
      <c r="U10" s="22">
        <v>1</v>
      </c>
      <c r="V10" s="13">
        <f t="shared" si="1"/>
        <v>22</v>
      </c>
      <c r="W10" s="13">
        <f t="shared" si="2"/>
        <v>0</v>
      </c>
      <c r="X10" s="6">
        <f t="shared" si="3"/>
        <v>53</v>
      </c>
      <c r="Y10" s="23">
        <v>0.4166666666666667</v>
      </c>
      <c r="Z10" s="23">
        <v>0.6229166666666667</v>
      </c>
      <c r="AA10" s="15">
        <f t="shared" si="4"/>
        <v>0.20625</v>
      </c>
      <c r="AE10" s="38">
        <v>300</v>
      </c>
      <c r="AF10" s="41">
        <v>30</v>
      </c>
    </row>
    <row r="11" spans="1:32" ht="15.75">
      <c r="A11" s="8">
        <v>7</v>
      </c>
      <c r="B11" s="19">
        <v>6</v>
      </c>
      <c r="C11" s="42">
        <v>1990</v>
      </c>
      <c r="D11" s="20" t="s">
        <v>24</v>
      </c>
      <c r="E11" s="21">
        <v>3</v>
      </c>
      <c r="F11" s="21">
        <v>1</v>
      </c>
      <c r="G11" s="21">
        <v>1</v>
      </c>
      <c r="H11" s="21">
        <v>5</v>
      </c>
      <c r="I11" s="21">
        <v>5</v>
      </c>
      <c r="J11" s="21">
        <v>5</v>
      </c>
      <c r="K11" s="21">
        <v>5</v>
      </c>
      <c r="L11" s="21">
        <v>5</v>
      </c>
      <c r="M11" s="12">
        <f t="shared" si="0"/>
        <v>30</v>
      </c>
      <c r="N11" s="22">
        <v>1</v>
      </c>
      <c r="O11" s="22">
        <v>3</v>
      </c>
      <c r="P11" s="22">
        <v>2</v>
      </c>
      <c r="Q11" s="22">
        <v>5</v>
      </c>
      <c r="R11" s="22">
        <v>5</v>
      </c>
      <c r="S11" s="22">
        <v>3</v>
      </c>
      <c r="T11" s="22">
        <v>5</v>
      </c>
      <c r="U11" s="22">
        <v>5</v>
      </c>
      <c r="V11" s="13">
        <f t="shared" si="1"/>
        <v>29</v>
      </c>
      <c r="W11" s="13">
        <f t="shared" si="2"/>
        <v>0</v>
      </c>
      <c r="X11" s="6">
        <f t="shared" si="3"/>
        <v>59</v>
      </c>
      <c r="Y11" s="23">
        <v>0.4166666666666667</v>
      </c>
      <c r="Z11" s="23">
        <v>0.5770833333333333</v>
      </c>
      <c r="AA11" s="15">
        <f t="shared" si="4"/>
        <v>0.1604166666666666</v>
      </c>
      <c r="AE11" s="38">
        <v>300</v>
      </c>
      <c r="AF11" s="41">
        <v>21</v>
      </c>
    </row>
    <row r="12" spans="1:32" ht="15.75">
      <c r="A12" s="8">
        <v>8</v>
      </c>
      <c r="B12" s="19">
        <v>9</v>
      </c>
      <c r="C12" s="42">
        <v>1987</v>
      </c>
      <c r="D12" s="20" t="s">
        <v>27</v>
      </c>
      <c r="E12" s="21">
        <v>2</v>
      </c>
      <c r="F12" s="21">
        <v>1</v>
      </c>
      <c r="G12" s="21">
        <v>5</v>
      </c>
      <c r="H12" s="21">
        <v>5</v>
      </c>
      <c r="I12" s="21">
        <v>5</v>
      </c>
      <c r="J12" s="21">
        <v>5</v>
      </c>
      <c r="K12" s="21">
        <v>5</v>
      </c>
      <c r="L12" s="21">
        <v>5</v>
      </c>
      <c r="M12" s="12">
        <f t="shared" si="0"/>
        <v>33</v>
      </c>
      <c r="N12" s="22">
        <v>1</v>
      </c>
      <c r="O12" s="22">
        <v>1</v>
      </c>
      <c r="P12" s="22">
        <v>1</v>
      </c>
      <c r="Q12" s="22">
        <v>5</v>
      </c>
      <c r="R12" s="22">
        <v>5</v>
      </c>
      <c r="S12" s="22">
        <v>5</v>
      </c>
      <c r="T12" s="22">
        <v>5</v>
      </c>
      <c r="U12" s="22">
        <v>5</v>
      </c>
      <c r="V12" s="13">
        <f t="shared" si="1"/>
        <v>28</v>
      </c>
      <c r="W12" s="13">
        <f t="shared" si="2"/>
        <v>0</v>
      </c>
      <c r="X12" s="6">
        <f t="shared" si="3"/>
        <v>61</v>
      </c>
      <c r="Y12" s="23">
        <v>0.4166666666666667</v>
      </c>
      <c r="Z12" s="23">
        <v>0.5770833333333333</v>
      </c>
      <c r="AA12" s="15">
        <f t="shared" si="4"/>
        <v>0.1604166666666666</v>
      </c>
      <c r="AE12" s="38">
        <v>300</v>
      </c>
      <c r="AF12" s="41">
        <v>24</v>
      </c>
    </row>
    <row r="13" spans="1:32" ht="15.75">
      <c r="A13" s="8">
        <v>9</v>
      </c>
      <c r="B13" s="19">
        <v>8</v>
      </c>
      <c r="C13" s="42">
        <v>1989</v>
      </c>
      <c r="D13" s="20" t="s">
        <v>26</v>
      </c>
      <c r="E13" s="21">
        <v>5</v>
      </c>
      <c r="F13" s="21">
        <v>1</v>
      </c>
      <c r="G13" s="21">
        <v>5</v>
      </c>
      <c r="H13" s="21">
        <v>5</v>
      </c>
      <c r="I13" s="21">
        <v>5</v>
      </c>
      <c r="J13" s="21">
        <v>5</v>
      </c>
      <c r="K13" s="21">
        <v>5</v>
      </c>
      <c r="L13" s="21">
        <v>5</v>
      </c>
      <c r="M13" s="12">
        <f t="shared" si="0"/>
        <v>36</v>
      </c>
      <c r="N13" s="22">
        <v>5</v>
      </c>
      <c r="O13" s="22">
        <v>5</v>
      </c>
      <c r="P13" s="22">
        <v>1</v>
      </c>
      <c r="Q13" s="22">
        <v>5</v>
      </c>
      <c r="R13" s="22">
        <v>5</v>
      </c>
      <c r="S13" s="22">
        <v>5</v>
      </c>
      <c r="T13" s="22">
        <v>5</v>
      </c>
      <c r="U13" s="22">
        <v>5</v>
      </c>
      <c r="V13" s="13">
        <f t="shared" si="1"/>
        <v>36</v>
      </c>
      <c r="W13" s="13">
        <f t="shared" si="2"/>
        <v>0</v>
      </c>
      <c r="X13" s="6">
        <f t="shared" si="3"/>
        <v>72</v>
      </c>
      <c r="Y13" s="23">
        <v>0.4166666666666667</v>
      </c>
      <c r="Z13" s="23">
        <v>0.5930555555555556</v>
      </c>
      <c r="AA13" s="15">
        <f t="shared" si="4"/>
        <v>0.17638888888888887</v>
      </c>
      <c r="AE13" s="38">
        <v>300</v>
      </c>
      <c r="AF13" s="41">
        <v>22</v>
      </c>
    </row>
    <row r="14" spans="1:32" ht="15.75">
      <c r="A14" s="8">
        <v>10</v>
      </c>
      <c r="B14" s="19">
        <v>7</v>
      </c>
      <c r="C14" s="42">
        <v>1985</v>
      </c>
      <c r="D14" s="20" t="s">
        <v>25</v>
      </c>
      <c r="E14" s="21">
        <v>5</v>
      </c>
      <c r="F14" s="21">
        <v>5</v>
      </c>
      <c r="G14" s="21">
        <v>5</v>
      </c>
      <c r="H14" s="21">
        <v>5</v>
      </c>
      <c r="I14" s="21">
        <v>5</v>
      </c>
      <c r="J14" s="21">
        <v>5</v>
      </c>
      <c r="K14" s="21">
        <v>5</v>
      </c>
      <c r="L14" s="21">
        <v>5</v>
      </c>
      <c r="M14" s="12">
        <f t="shared" si="0"/>
        <v>40</v>
      </c>
      <c r="N14" s="22">
        <v>3</v>
      </c>
      <c r="O14" s="22">
        <v>5</v>
      </c>
      <c r="P14" s="22">
        <v>5</v>
      </c>
      <c r="Q14" s="22">
        <v>5</v>
      </c>
      <c r="R14" s="22">
        <v>5</v>
      </c>
      <c r="S14" s="22">
        <v>5</v>
      </c>
      <c r="T14" s="22">
        <v>5</v>
      </c>
      <c r="U14" s="22">
        <v>5</v>
      </c>
      <c r="V14" s="13">
        <f t="shared" si="1"/>
        <v>38</v>
      </c>
      <c r="W14" s="13">
        <f t="shared" si="2"/>
        <v>0</v>
      </c>
      <c r="X14" s="6">
        <f t="shared" si="3"/>
        <v>78</v>
      </c>
      <c r="Y14" s="23">
        <v>0.4166666666666667</v>
      </c>
      <c r="Z14" s="23">
        <v>0.5666666666666667</v>
      </c>
      <c r="AA14" s="15">
        <f t="shared" si="4"/>
        <v>0.14999999999999997</v>
      </c>
      <c r="AE14" s="38">
        <v>300</v>
      </c>
      <c r="AF14" s="41">
        <v>26</v>
      </c>
    </row>
  </sheetData>
  <sheetProtection password="CA6B" sheet="1" objects="1" scenarios="1" selectLockedCells="1" selectUnlockedCells="1"/>
  <mergeCells count="16">
    <mergeCell ref="AF2:AF4"/>
    <mergeCell ref="AB2:AB4"/>
    <mergeCell ref="E3:M3"/>
    <mergeCell ref="N3:V3"/>
    <mergeCell ref="W3:W4"/>
    <mergeCell ref="X3:X4"/>
    <mergeCell ref="AE2:AE3"/>
    <mergeCell ref="A1:AA1"/>
    <mergeCell ref="A2:A4"/>
    <mergeCell ref="B2:B4"/>
    <mergeCell ref="D2:D4"/>
    <mergeCell ref="E2:X2"/>
    <mergeCell ref="Y2:Y4"/>
    <mergeCell ref="Z2:Z4"/>
    <mergeCell ref="AA2:AA4"/>
    <mergeCell ref="C2:C4"/>
  </mergeCells>
  <printOptions/>
  <pageMargins left="0.7874015748031497" right="0.7874015748031497" top="0.3937007874015748" bottom="0.3937007874015748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33CC"/>
  </sheetPr>
  <dimension ref="A1:AC15"/>
  <sheetViews>
    <sheetView zoomScale="130" zoomScaleNormal="130" zoomScalePageLayoutView="0" workbookViewId="0" topLeftCell="A1">
      <selection activeCell="AB1" sqref="AB1:AB16384"/>
    </sheetView>
  </sheetViews>
  <sheetFormatPr defaultColWidth="9.140625" defaultRowHeight="12.75"/>
  <cols>
    <col min="1" max="1" width="8.421875" style="0" customWidth="1"/>
    <col min="2" max="2" width="8.28125" style="0" customWidth="1"/>
    <col min="3" max="3" width="8.57421875" style="0" customWidth="1"/>
    <col min="4" max="4" width="21.7109375" style="0" customWidth="1"/>
    <col min="5" max="10" width="2.8515625" style="0" customWidth="1"/>
    <col min="11" max="11" width="3.7109375" style="0" customWidth="1"/>
    <col min="12" max="17" width="2.8515625" style="0" customWidth="1"/>
    <col min="18" max="18" width="3.7109375" style="0" customWidth="1"/>
    <col min="19" max="19" width="6.421875" style="0" customWidth="1"/>
    <col min="20" max="20" width="8.421875" style="0" customWidth="1"/>
    <col min="21" max="22" width="7.140625" style="0" customWidth="1"/>
    <col min="23" max="23" width="8.421875" style="0" customWidth="1"/>
    <col min="24" max="25" width="0" style="2" hidden="1" customWidth="1"/>
    <col min="26" max="26" width="18.57421875" style="2" hidden="1" customWidth="1"/>
    <col min="27" max="27" width="9.8515625" style="0" customWidth="1"/>
  </cols>
  <sheetData>
    <row r="1" spans="1:27" s="71" customFormat="1" ht="48" customHeight="1" thickBot="1">
      <c r="A1" s="105" t="s">
        <v>19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73"/>
      <c r="Y1" s="74"/>
      <c r="Z1" s="74"/>
      <c r="AA1" s="81"/>
    </row>
    <row r="2" spans="1:27" s="4" customFormat="1" ht="19.5" customHeight="1">
      <c r="A2" s="143" t="s">
        <v>0</v>
      </c>
      <c r="B2" s="107" t="s">
        <v>1</v>
      </c>
      <c r="C2" s="145" t="s">
        <v>44</v>
      </c>
      <c r="D2" s="135" t="s">
        <v>2</v>
      </c>
      <c r="E2" s="109" t="s">
        <v>3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1"/>
      <c r="T2" s="111"/>
      <c r="U2" s="109" t="s">
        <v>4</v>
      </c>
      <c r="V2" s="109" t="s">
        <v>5</v>
      </c>
      <c r="W2" s="112" t="s">
        <v>6</v>
      </c>
      <c r="X2" s="121" t="s">
        <v>7</v>
      </c>
      <c r="Y2" s="3"/>
      <c r="Z2" s="3"/>
      <c r="AA2" s="120" t="s">
        <v>88</v>
      </c>
    </row>
    <row r="3" spans="1:27" s="4" customFormat="1" ht="19.5" customHeight="1">
      <c r="A3" s="144"/>
      <c r="B3" s="84"/>
      <c r="C3" s="103"/>
      <c r="D3" s="65"/>
      <c r="E3" s="33" t="s">
        <v>8</v>
      </c>
      <c r="F3" s="97"/>
      <c r="G3" s="97"/>
      <c r="H3" s="97"/>
      <c r="I3" s="97"/>
      <c r="J3" s="97"/>
      <c r="K3" s="97"/>
      <c r="L3" s="98" t="s">
        <v>9</v>
      </c>
      <c r="M3" s="98"/>
      <c r="N3" s="98"/>
      <c r="O3" s="98"/>
      <c r="P3" s="98"/>
      <c r="Q3" s="98"/>
      <c r="R3" s="98"/>
      <c r="S3" s="99" t="s">
        <v>10</v>
      </c>
      <c r="T3" s="101" t="s">
        <v>11</v>
      </c>
      <c r="U3" s="33"/>
      <c r="V3" s="33"/>
      <c r="W3" s="89"/>
      <c r="X3" s="95"/>
      <c r="Y3" s="5"/>
      <c r="Z3" s="5" t="s">
        <v>12</v>
      </c>
      <c r="AA3" s="122"/>
    </row>
    <row r="4" spans="1:27" s="4" customFormat="1" ht="19.5" customHeight="1">
      <c r="A4" s="144"/>
      <c r="B4" s="82"/>
      <c r="C4" s="122"/>
      <c r="D4" s="65"/>
      <c r="E4" s="6">
        <v>1</v>
      </c>
      <c r="F4" s="6">
        <v>2</v>
      </c>
      <c r="G4" s="26">
        <v>3</v>
      </c>
      <c r="H4" s="6">
        <v>4</v>
      </c>
      <c r="I4" s="6">
        <v>5</v>
      </c>
      <c r="J4" s="6">
        <v>6</v>
      </c>
      <c r="K4" s="6" t="s">
        <v>13</v>
      </c>
      <c r="L4" s="6">
        <v>1</v>
      </c>
      <c r="M4" s="26">
        <v>2</v>
      </c>
      <c r="N4" s="26">
        <v>3</v>
      </c>
      <c r="O4" s="6">
        <v>4</v>
      </c>
      <c r="P4" s="6">
        <v>5</v>
      </c>
      <c r="Q4" s="6">
        <v>6</v>
      </c>
      <c r="R4" s="6" t="s">
        <v>13</v>
      </c>
      <c r="S4" s="100"/>
      <c r="T4" s="102"/>
      <c r="U4" s="33"/>
      <c r="V4" s="33"/>
      <c r="W4" s="89"/>
      <c r="X4" s="96"/>
      <c r="Y4" s="7"/>
      <c r="Z4" s="7" t="s">
        <v>14</v>
      </c>
      <c r="AA4" s="35">
        <f>SUM(AA5:AA15)</f>
        <v>2200</v>
      </c>
    </row>
    <row r="5" spans="1:27" s="18" customFormat="1" ht="18.75" customHeight="1">
      <c r="A5" s="8">
        <v>1</v>
      </c>
      <c r="B5" s="9">
        <v>281</v>
      </c>
      <c r="C5" s="44">
        <v>2004</v>
      </c>
      <c r="D5" s="24" t="s">
        <v>73</v>
      </c>
      <c r="E5" s="11">
        <v>0</v>
      </c>
      <c r="F5" s="11">
        <v>0</v>
      </c>
      <c r="G5" s="27">
        <v>0</v>
      </c>
      <c r="H5" s="11">
        <v>0</v>
      </c>
      <c r="I5" s="11">
        <v>0</v>
      </c>
      <c r="J5" s="11">
        <v>0</v>
      </c>
      <c r="K5" s="12">
        <f>SUM(E5:J5)</f>
        <v>0</v>
      </c>
      <c r="L5" s="11">
        <v>0</v>
      </c>
      <c r="M5" s="27">
        <v>0</v>
      </c>
      <c r="N5" s="27">
        <v>0</v>
      </c>
      <c r="O5" s="11">
        <v>0</v>
      </c>
      <c r="P5" s="11">
        <v>0</v>
      </c>
      <c r="Q5" s="11">
        <v>0</v>
      </c>
      <c r="R5" s="13">
        <f>SUM(L5:Q5)</f>
        <v>0</v>
      </c>
      <c r="S5" s="13">
        <f>INT(Y5*2.4*10+0.99)</f>
        <v>0</v>
      </c>
      <c r="T5" s="6">
        <f>R5+K5+S5</f>
        <v>0</v>
      </c>
      <c r="U5" s="14">
        <v>0.5416666666666666</v>
      </c>
      <c r="V5" s="14">
        <v>0.625</v>
      </c>
      <c r="W5" s="15">
        <f>SUM(V5-U5)</f>
        <v>0.08333333333333337</v>
      </c>
      <c r="X5" s="16"/>
      <c r="Y5" s="17">
        <f>IF('Beginer D'!W5&lt;'[1]Čas'!B1,0,(('Beginer D'!W5*60)-('[1]Čas'!B1*60))/5)</f>
        <v>0</v>
      </c>
      <c r="Z5" s="17" t="str">
        <f>IF(S5&gt;12,"PŘEKROČEN ČAS","STIHL")</f>
        <v>STIHL</v>
      </c>
      <c r="AA5" s="38">
        <v>200</v>
      </c>
    </row>
    <row r="6" spans="1:27" ht="15.75">
      <c r="A6" s="8">
        <v>2</v>
      </c>
      <c r="B6" s="19">
        <v>293</v>
      </c>
      <c r="C6" s="42">
        <v>2005</v>
      </c>
      <c r="D6" s="20" t="s">
        <v>115</v>
      </c>
      <c r="E6" s="21">
        <v>0</v>
      </c>
      <c r="F6" s="21">
        <v>0</v>
      </c>
      <c r="G6" s="28">
        <v>1</v>
      </c>
      <c r="H6" s="21">
        <v>1</v>
      </c>
      <c r="I6" s="21">
        <v>1</v>
      </c>
      <c r="J6" s="21">
        <v>3</v>
      </c>
      <c r="K6" s="12">
        <f>SUM(E6:J6)</f>
        <v>6</v>
      </c>
      <c r="L6" s="22">
        <v>0</v>
      </c>
      <c r="M6" s="29">
        <v>0</v>
      </c>
      <c r="N6" s="29">
        <v>1</v>
      </c>
      <c r="O6" s="22">
        <v>1</v>
      </c>
      <c r="P6" s="22">
        <v>0</v>
      </c>
      <c r="Q6" s="22">
        <v>1</v>
      </c>
      <c r="R6" s="13">
        <f>SUM(L6:Q6)</f>
        <v>3</v>
      </c>
      <c r="S6" s="13">
        <f>INT(Y6*2.4*10+0.99)</f>
        <v>0</v>
      </c>
      <c r="T6" s="6">
        <f>R6+K6+S6</f>
        <v>9</v>
      </c>
      <c r="U6" s="23">
        <v>0.5416666666666666</v>
      </c>
      <c r="V6" s="72">
        <v>0.6354166666666666</v>
      </c>
      <c r="W6" s="15">
        <f>SUM(V6-U6)</f>
        <v>0.09375</v>
      </c>
      <c r="AA6" s="38">
        <v>200</v>
      </c>
    </row>
    <row r="7" spans="1:27" s="18" customFormat="1" ht="18" customHeight="1">
      <c r="A7" s="8">
        <v>3</v>
      </c>
      <c r="B7" s="19">
        <v>282</v>
      </c>
      <c r="C7" s="42">
        <v>2004</v>
      </c>
      <c r="D7" s="20" t="s">
        <v>74</v>
      </c>
      <c r="E7" s="21">
        <v>2</v>
      </c>
      <c r="F7" s="21">
        <v>0</v>
      </c>
      <c r="G7" s="28">
        <v>1</v>
      </c>
      <c r="H7" s="21">
        <v>2</v>
      </c>
      <c r="I7" s="21">
        <v>0</v>
      </c>
      <c r="J7" s="21">
        <v>2</v>
      </c>
      <c r="K7" s="12">
        <f>SUM(E7:J7)</f>
        <v>7</v>
      </c>
      <c r="L7" s="22">
        <v>5</v>
      </c>
      <c r="M7" s="29">
        <v>0</v>
      </c>
      <c r="N7" s="29">
        <v>1</v>
      </c>
      <c r="O7" s="22">
        <v>1</v>
      </c>
      <c r="P7" s="22">
        <v>0</v>
      </c>
      <c r="Q7" s="22">
        <v>1</v>
      </c>
      <c r="R7" s="13">
        <f>SUM(L7:Q7)</f>
        <v>8</v>
      </c>
      <c r="S7" s="13">
        <f>INT(Y7*2.4*10+0.99)</f>
        <v>0</v>
      </c>
      <c r="T7" s="6">
        <f>R7+K7+S7</f>
        <v>15</v>
      </c>
      <c r="U7" s="72">
        <v>0.5416666666666666</v>
      </c>
      <c r="V7" s="23">
        <v>0.6173611111111111</v>
      </c>
      <c r="W7" s="15">
        <f>SUM(V7-U7)</f>
        <v>0.07569444444444451</v>
      </c>
      <c r="X7" s="16"/>
      <c r="Y7" s="17">
        <f>IF('Beginer D'!W7&lt;'[1]Čas'!B2,0,(('Beginer D'!W7*60)-('[1]Čas'!B2*60))/5)</f>
        <v>0</v>
      </c>
      <c r="Z7" s="17" t="str">
        <f>IF(S7&gt;12,"PŘEKROČEN ČAS","STIHL")</f>
        <v>STIHL</v>
      </c>
      <c r="AA7" s="38">
        <v>200</v>
      </c>
    </row>
    <row r="8" spans="1:27" ht="15.75">
      <c r="A8" s="8">
        <v>4</v>
      </c>
      <c r="B8" s="19">
        <v>283</v>
      </c>
      <c r="C8" s="42">
        <v>2004</v>
      </c>
      <c r="D8" s="20" t="s">
        <v>75</v>
      </c>
      <c r="E8" s="21">
        <v>5</v>
      </c>
      <c r="F8" s="21">
        <v>0</v>
      </c>
      <c r="G8" s="28">
        <v>3</v>
      </c>
      <c r="H8" s="21">
        <v>1</v>
      </c>
      <c r="I8" s="21">
        <v>0</v>
      </c>
      <c r="J8" s="21">
        <v>3</v>
      </c>
      <c r="K8" s="12">
        <f>SUM(E8:J8)</f>
        <v>12</v>
      </c>
      <c r="L8" s="22">
        <v>2</v>
      </c>
      <c r="M8" s="29">
        <v>0</v>
      </c>
      <c r="N8" s="29">
        <v>1</v>
      </c>
      <c r="O8" s="22">
        <v>3</v>
      </c>
      <c r="P8" s="22">
        <v>0</v>
      </c>
      <c r="Q8" s="22">
        <v>3</v>
      </c>
      <c r="R8" s="13">
        <f>SUM(L8:Q8)</f>
        <v>9</v>
      </c>
      <c r="S8" s="13">
        <f>INT(Y8*2.4*10+0.99)</f>
        <v>0</v>
      </c>
      <c r="T8" s="6">
        <f>R8+K8+S8</f>
        <v>21</v>
      </c>
      <c r="U8" s="23">
        <v>0.5416666666666666</v>
      </c>
      <c r="V8" s="23">
        <v>0.6166666666666667</v>
      </c>
      <c r="W8" s="15">
        <f>SUM(V8-U8)</f>
        <v>0.07500000000000007</v>
      </c>
      <c r="AA8" s="38">
        <v>200</v>
      </c>
    </row>
    <row r="9" spans="1:27" ht="15.75">
      <c r="A9" s="8">
        <v>5</v>
      </c>
      <c r="B9" s="19">
        <v>294</v>
      </c>
      <c r="C9" s="42">
        <v>2003</v>
      </c>
      <c r="D9" s="20" t="s">
        <v>116</v>
      </c>
      <c r="E9" s="21">
        <v>2</v>
      </c>
      <c r="F9" s="21">
        <v>2</v>
      </c>
      <c r="G9" s="28">
        <v>3</v>
      </c>
      <c r="H9" s="21">
        <v>1</v>
      </c>
      <c r="I9" s="21">
        <v>0</v>
      </c>
      <c r="J9" s="21">
        <v>3</v>
      </c>
      <c r="K9" s="12">
        <f aca="true" t="shared" si="0" ref="K9:K15">SUM(E9:J9)</f>
        <v>11</v>
      </c>
      <c r="L9" s="22">
        <v>5</v>
      </c>
      <c r="M9" s="29">
        <v>5</v>
      </c>
      <c r="N9" s="29">
        <v>2</v>
      </c>
      <c r="O9" s="22">
        <v>1</v>
      </c>
      <c r="P9" s="22">
        <v>0</v>
      </c>
      <c r="Q9" s="22">
        <v>2</v>
      </c>
      <c r="R9" s="13">
        <f aca="true" t="shared" si="1" ref="R9:R15">SUM(L9:Q9)</f>
        <v>15</v>
      </c>
      <c r="S9" s="13">
        <f aca="true" t="shared" si="2" ref="S9:S15">INT(Y9*2.4*10+0.99)</f>
        <v>0</v>
      </c>
      <c r="T9" s="6">
        <f aca="true" t="shared" si="3" ref="T9:T15">R9+K9+S9</f>
        <v>26</v>
      </c>
      <c r="U9" s="23">
        <v>0.5416666666666666</v>
      </c>
      <c r="V9" s="23">
        <v>0.6291666666666667</v>
      </c>
      <c r="W9" s="15">
        <f aca="true" t="shared" si="4" ref="W9:W15">SUM(V9-U9)</f>
        <v>0.08750000000000002</v>
      </c>
      <c r="AA9" s="38">
        <v>200</v>
      </c>
    </row>
    <row r="10" spans="1:27" ht="15.75">
      <c r="A10" s="8">
        <v>6</v>
      </c>
      <c r="B10" s="19">
        <v>289</v>
      </c>
      <c r="C10" s="42">
        <v>2004</v>
      </c>
      <c r="D10" s="20" t="s">
        <v>113</v>
      </c>
      <c r="E10" s="21">
        <v>0</v>
      </c>
      <c r="F10" s="21">
        <v>5</v>
      </c>
      <c r="G10" s="28">
        <v>5</v>
      </c>
      <c r="H10" s="21">
        <v>1</v>
      </c>
      <c r="I10" s="21">
        <v>1</v>
      </c>
      <c r="J10" s="21">
        <v>3</v>
      </c>
      <c r="K10" s="12">
        <f t="shared" si="0"/>
        <v>15</v>
      </c>
      <c r="L10" s="22">
        <v>0</v>
      </c>
      <c r="M10" s="29">
        <v>0</v>
      </c>
      <c r="N10" s="29">
        <v>3</v>
      </c>
      <c r="O10" s="22">
        <v>5</v>
      </c>
      <c r="P10" s="22">
        <v>1</v>
      </c>
      <c r="Q10" s="22">
        <v>5</v>
      </c>
      <c r="R10" s="13">
        <f t="shared" si="1"/>
        <v>14</v>
      </c>
      <c r="S10" s="13">
        <f t="shared" si="2"/>
        <v>0</v>
      </c>
      <c r="T10" s="6">
        <f t="shared" si="3"/>
        <v>29</v>
      </c>
      <c r="U10" s="23">
        <v>0.5416666666666666</v>
      </c>
      <c r="V10" s="23">
        <v>0.6284722222222222</v>
      </c>
      <c r="W10" s="15">
        <f t="shared" si="4"/>
        <v>0.08680555555555558</v>
      </c>
      <c r="AA10" s="38">
        <v>200</v>
      </c>
    </row>
    <row r="11" spans="1:27" ht="15.75">
      <c r="A11" s="8">
        <v>7</v>
      </c>
      <c r="B11" s="19">
        <v>292</v>
      </c>
      <c r="C11" s="42">
        <v>2003</v>
      </c>
      <c r="D11" s="20" t="s">
        <v>114</v>
      </c>
      <c r="E11" s="21">
        <v>5</v>
      </c>
      <c r="F11" s="21">
        <v>0</v>
      </c>
      <c r="G11" s="28">
        <v>5</v>
      </c>
      <c r="H11" s="21">
        <v>5</v>
      </c>
      <c r="I11" s="21">
        <v>0</v>
      </c>
      <c r="J11" s="21">
        <v>5</v>
      </c>
      <c r="K11" s="12">
        <f t="shared" si="0"/>
        <v>20</v>
      </c>
      <c r="L11" s="22">
        <v>1</v>
      </c>
      <c r="M11" s="29">
        <v>2</v>
      </c>
      <c r="N11" s="29">
        <v>5</v>
      </c>
      <c r="O11" s="22">
        <v>1</v>
      </c>
      <c r="P11" s="22">
        <v>0</v>
      </c>
      <c r="Q11" s="22">
        <v>5</v>
      </c>
      <c r="R11" s="13">
        <f t="shared" si="1"/>
        <v>14</v>
      </c>
      <c r="S11" s="13">
        <f t="shared" si="2"/>
        <v>0</v>
      </c>
      <c r="T11" s="6">
        <f t="shared" si="3"/>
        <v>34</v>
      </c>
      <c r="U11" s="23">
        <v>0.5416666666666666</v>
      </c>
      <c r="V11" s="23">
        <v>0.638888888888889</v>
      </c>
      <c r="W11" s="15">
        <f t="shared" si="4"/>
        <v>0.09722222222222232</v>
      </c>
      <c r="AA11" s="38">
        <v>200</v>
      </c>
    </row>
    <row r="12" spans="1:29" ht="15.75">
      <c r="A12" s="8">
        <v>8</v>
      </c>
      <c r="B12" s="19">
        <v>472</v>
      </c>
      <c r="C12" s="42"/>
      <c r="D12" s="20" t="s">
        <v>129</v>
      </c>
      <c r="E12" s="21">
        <v>3</v>
      </c>
      <c r="F12" s="21">
        <v>5</v>
      </c>
      <c r="G12" s="28">
        <v>5</v>
      </c>
      <c r="H12" s="21">
        <v>3</v>
      </c>
      <c r="I12" s="21">
        <v>1</v>
      </c>
      <c r="J12" s="21">
        <v>3</v>
      </c>
      <c r="K12" s="12">
        <f t="shared" si="0"/>
        <v>20</v>
      </c>
      <c r="L12" s="22">
        <v>1</v>
      </c>
      <c r="M12" s="29">
        <v>0</v>
      </c>
      <c r="N12" s="29">
        <v>5</v>
      </c>
      <c r="O12" s="22">
        <v>3</v>
      </c>
      <c r="P12" s="22">
        <v>2</v>
      </c>
      <c r="Q12" s="22">
        <v>3</v>
      </c>
      <c r="R12" s="13">
        <f t="shared" si="1"/>
        <v>14</v>
      </c>
      <c r="S12" s="13">
        <f t="shared" si="2"/>
        <v>0</v>
      </c>
      <c r="T12" s="6">
        <f t="shared" si="3"/>
        <v>34</v>
      </c>
      <c r="U12" s="23">
        <v>0.5416666666666666</v>
      </c>
      <c r="V12" s="23">
        <v>0.6597222222222222</v>
      </c>
      <c r="W12" s="15">
        <f t="shared" si="4"/>
        <v>0.11805555555555558</v>
      </c>
      <c r="AA12" s="38">
        <v>200</v>
      </c>
      <c r="AC12" s="38"/>
    </row>
    <row r="13" spans="1:27" ht="15.75">
      <c r="A13" s="8">
        <v>9</v>
      </c>
      <c r="B13" s="19">
        <v>284</v>
      </c>
      <c r="C13" s="42">
        <v>2006</v>
      </c>
      <c r="D13" s="20" t="s">
        <v>76</v>
      </c>
      <c r="E13" s="21">
        <v>2</v>
      </c>
      <c r="F13" s="21">
        <v>5</v>
      </c>
      <c r="G13" s="28">
        <v>5</v>
      </c>
      <c r="H13" s="21">
        <v>3</v>
      </c>
      <c r="I13" s="21">
        <v>0</v>
      </c>
      <c r="J13" s="21">
        <v>5</v>
      </c>
      <c r="K13" s="12">
        <f t="shared" si="0"/>
        <v>20</v>
      </c>
      <c r="L13" s="22">
        <v>3</v>
      </c>
      <c r="M13" s="29">
        <v>3</v>
      </c>
      <c r="N13" s="29">
        <v>3</v>
      </c>
      <c r="O13" s="22">
        <v>3</v>
      </c>
      <c r="P13" s="22">
        <v>1</v>
      </c>
      <c r="Q13" s="22">
        <v>3</v>
      </c>
      <c r="R13" s="13">
        <f t="shared" si="1"/>
        <v>16</v>
      </c>
      <c r="S13" s="13">
        <f t="shared" si="2"/>
        <v>0</v>
      </c>
      <c r="T13" s="6">
        <f t="shared" si="3"/>
        <v>36</v>
      </c>
      <c r="U13" s="23">
        <v>0.5416666666666666</v>
      </c>
      <c r="V13" s="23">
        <v>0.638888888888889</v>
      </c>
      <c r="W13" s="15">
        <f t="shared" si="4"/>
        <v>0.09722222222222232</v>
      </c>
      <c r="AA13" s="38">
        <v>200</v>
      </c>
    </row>
    <row r="14" spans="1:27" ht="15.75">
      <c r="A14" s="8">
        <v>10</v>
      </c>
      <c r="B14" s="19">
        <v>473</v>
      </c>
      <c r="C14" s="42"/>
      <c r="D14" s="20" t="s">
        <v>130</v>
      </c>
      <c r="E14" s="21">
        <v>5</v>
      </c>
      <c r="F14" s="21">
        <v>5</v>
      </c>
      <c r="G14" s="28">
        <v>5</v>
      </c>
      <c r="H14" s="21">
        <v>5</v>
      </c>
      <c r="I14" s="21">
        <v>3</v>
      </c>
      <c r="J14" s="21">
        <v>5</v>
      </c>
      <c r="K14" s="12">
        <f t="shared" si="0"/>
        <v>28</v>
      </c>
      <c r="L14" s="22">
        <v>2</v>
      </c>
      <c r="M14" s="29">
        <v>1</v>
      </c>
      <c r="N14" s="29">
        <v>1</v>
      </c>
      <c r="O14" s="22">
        <v>3</v>
      </c>
      <c r="P14" s="22">
        <v>2</v>
      </c>
      <c r="Q14" s="22">
        <v>3</v>
      </c>
      <c r="R14" s="13">
        <f t="shared" si="1"/>
        <v>12</v>
      </c>
      <c r="S14" s="13">
        <f t="shared" si="2"/>
        <v>0</v>
      </c>
      <c r="T14" s="6">
        <f t="shared" si="3"/>
        <v>40</v>
      </c>
      <c r="U14" s="23">
        <v>0.5416666666666666</v>
      </c>
      <c r="V14" s="23">
        <v>0.6416666666666667</v>
      </c>
      <c r="W14" s="15">
        <f t="shared" si="4"/>
        <v>0.10000000000000009</v>
      </c>
      <c r="AA14" s="38">
        <v>200</v>
      </c>
    </row>
    <row r="15" spans="1:27" ht="15.75">
      <c r="A15" s="8">
        <v>11</v>
      </c>
      <c r="B15" s="19">
        <v>471</v>
      </c>
      <c r="C15" s="42"/>
      <c r="D15" s="20" t="s">
        <v>128</v>
      </c>
      <c r="E15" s="21">
        <v>2</v>
      </c>
      <c r="F15" s="21">
        <v>5</v>
      </c>
      <c r="G15" s="28">
        <v>5</v>
      </c>
      <c r="H15" s="21">
        <v>3</v>
      </c>
      <c r="I15" s="21">
        <v>3</v>
      </c>
      <c r="J15" s="21">
        <v>5</v>
      </c>
      <c r="K15" s="12">
        <f t="shared" si="0"/>
        <v>23</v>
      </c>
      <c r="L15" s="22">
        <v>2</v>
      </c>
      <c r="M15" s="29">
        <v>5</v>
      </c>
      <c r="N15" s="29">
        <v>5</v>
      </c>
      <c r="O15" s="22">
        <v>2</v>
      </c>
      <c r="P15" s="22">
        <v>3</v>
      </c>
      <c r="Q15" s="22">
        <v>3</v>
      </c>
      <c r="R15" s="13">
        <f t="shared" si="1"/>
        <v>20</v>
      </c>
      <c r="S15" s="13">
        <f t="shared" si="2"/>
        <v>0</v>
      </c>
      <c r="T15" s="6">
        <f t="shared" si="3"/>
        <v>43</v>
      </c>
      <c r="U15" s="23">
        <v>0.5416666666666666</v>
      </c>
      <c r="V15" s="23">
        <v>0.6409722222222222</v>
      </c>
      <c r="W15" s="15">
        <f t="shared" si="4"/>
        <v>0.09930555555555554</v>
      </c>
      <c r="AA15" s="38">
        <v>200</v>
      </c>
    </row>
  </sheetData>
  <sheetProtection password="CA6B" sheet="1" objects="1" scenarios="1" selectLockedCells="1" selectUnlockedCells="1"/>
  <mergeCells count="15">
    <mergeCell ref="A1:W1"/>
    <mergeCell ref="A2:A4"/>
    <mergeCell ref="B2:B4"/>
    <mergeCell ref="D2:D4"/>
    <mergeCell ref="E2:T2"/>
    <mergeCell ref="U2:U4"/>
    <mergeCell ref="V2:V4"/>
    <mergeCell ref="W2:W4"/>
    <mergeCell ref="C2:C4"/>
    <mergeCell ref="AA2:AA3"/>
    <mergeCell ref="X2:X4"/>
    <mergeCell ref="E3:K3"/>
    <mergeCell ref="L3:R3"/>
    <mergeCell ref="S3:S4"/>
    <mergeCell ref="T3:T4"/>
  </mergeCells>
  <printOptions/>
  <pageMargins left="0.7874015748031497" right="0.7874015748031497" top="0.3937007874015748" bottom="0.3937007874015748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17"/>
  <sheetViews>
    <sheetView tabSelected="1" zoomScale="130" zoomScaleNormal="130" zoomScalePageLayoutView="0" workbookViewId="0" topLeftCell="A1">
      <selection activeCell="U6" sqref="U6:V6"/>
    </sheetView>
  </sheetViews>
  <sheetFormatPr defaultColWidth="9.140625" defaultRowHeight="12.75"/>
  <cols>
    <col min="1" max="1" width="5.421875" style="0" customWidth="1"/>
    <col min="2" max="2" width="11.7109375" style="0" customWidth="1"/>
    <col min="3" max="3" width="6.00390625" style="0" customWidth="1"/>
    <col min="4" max="4" width="17.421875" style="0" customWidth="1"/>
    <col min="5" max="18" width="3.7109375" style="0" customWidth="1"/>
    <col min="19" max="19" width="6.421875" style="0" customWidth="1"/>
    <col min="20" max="20" width="8.140625" style="0" customWidth="1"/>
    <col min="21" max="22" width="7.140625" style="0" customWidth="1"/>
    <col min="23" max="23" width="8.421875" style="0" customWidth="1"/>
    <col min="24" max="25" width="0" style="2" hidden="1" customWidth="1"/>
    <col min="26" max="26" width="18.57421875" style="2" hidden="1" customWidth="1"/>
    <col min="27" max="27" width="9.421875" style="0" customWidth="1"/>
    <col min="28" max="28" width="4.7109375" style="0" customWidth="1"/>
  </cols>
  <sheetData>
    <row r="1" spans="1:27" s="71" customFormat="1" ht="48" customHeight="1" thickBot="1">
      <c r="A1" s="163" t="s">
        <v>119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73"/>
      <c r="Y1" s="74"/>
      <c r="Z1" s="74"/>
      <c r="AA1" s="75"/>
    </row>
    <row r="2" spans="1:28" s="4" customFormat="1" ht="19.5" customHeight="1">
      <c r="A2" s="164" t="s">
        <v>0</v>
      </c>
      <c r="B2" s="167" t="s">
        <v>1</v>
      </c>
      <c r="C2" s="145" t="s">
        <v>44</v>
      </c>
      <c r="D2" s="170" t="s">
        <v>2</v>
      </c>
      <c r="E2" s="171" t="s">
        <v>3</v>
      </c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3"/>
      <c r="U2" s="167" t="s">
        <v>4</v>
      </c>
      <c r="V2" s="167" t="s">
        <v>5</v>
      </c>
      <c r="W2" s="174" t="s">
        <v>6</v>
      </c>
      <c r="X2" s="121" t="s">
        <v>7</v>
      </c>
      <c r="Y2" s="3"/>
      <c r="Z2" s="3"/>
      <c r="AA2" s="120" t="s">
        <v>105</v>
      </c>
      <c r="AB2" s="113" t="s">
        <v>89</v>
      </c>
    </row>
    <row r="3" spans="1:28" s="4" customFormat="1" ht="19.5" customHeight="1">
      <c r="A3" s="165"/>
      <c r="B3" s="168"/>
      <c r="C3" s="168"/>
      <c r="D3" s="168"/>
      <c r="E3" s="177" t="s">
        <v>8</v>
      </c>
      <c r="F3" s="178"/>
      <c r="G3" s="178"/>
      <c r="H3" s="178"/>
      <c r="I3" s="178"/>
      <c r="J3" s="178"/>
      <c r="K3" s="179"/>
      <c r="L3" s="180" t="s">
        <v>9</v>
      </c>
      <c r="M3" s="181"/>
      <c r="N3" s="181"/>
      <c r="O3" s="181"/>
      <c r="P3" s="181"/>
      <c r="Q3" s="181"/>
      <c r="R3" s="182"/>
      <c r="S3" s="183" t="s">
        <v>10</v>
      </c>
      <c r="T3" s="184" t="s">
        <v>11</v>
      </c>
      <c r="U3" s="168"/>
      <c r="V3" s="168"/>
      <c r="W3" s="175"/>
      <c r="X3" s="95"/>
      <c r="Y3" s="5"/>
      <c r="Z3" s="5" t="s">
        <v>12</v>
      </c>
      <c r="AA3" s="103"/>
      <c r="AB3" s="114"/>
    </row>
    <row r="4" spans="1:28" s="4" customFormat="1" ht="19.5" customHeight="1">
      <c r="A4" s="166"/>
      <c r="B4" s="169"/>
      <c r="C4" s="169"/>
      <c r="D4" s="169"/>
      <c r="E4" s="6">
        <v>11</v>
      </c>
      <c r="F4" s="6">
        <v>12</v>
      </c>
      <c r="G4" s="6">
        <v>14</v>
      </c>
      <c r="H4" s="6">
        <v>15</v>
      </c>
      <c r="I4" s="6">
        <v>17</v>
      </c>
      <c r="J4" s="6">
        <v>18</v>
      </c>
      <c r="K4" s="6" t="s">
        <v>13</v>
      </c>
      <c r="L4" s="6">
        <v>11</v>
      </c>
      <c r="M4" s="6">
        <v>12</v>
      </c>
      <c r="N4" s="6">
        <v>14</v>
      </c>
      <c r="O4" s="6">
        <v>15</v>
      </c>
      <c r="P4" s="6">
        <v>17</v>
      </c>
      <c r="Q4" s="6">
        <v>18</v>
      </c>
      <c r="R4" s="6" t="s">
        <v>13</v>
      </c>
      <c r="S4" s="169"/>
      <c r="T4" s="169"/>
      <c r="U4" s="169"/>
      <c r="V4" s="169"/>
      <c r="W4" s="176"/>
      <c r="X4" s="96"/>
      <c r="Y4" s="7"/>
      <c r="Z4" s="7" t="s">
        <v>14</v>
      </c>
      <c r="AA4" s="38">
        <f>SUM(AA5:AA16)</f>
        <v>3600</v>
      </c>
      <c r="AB4" s="114"/>
    </row>
    <row r="5" spans="1:28" ht="15.75">
      <c r="A5" s="8">
        <v>1</v>
      </c>
      <c r="B5" s="19">
        <v>304</v>
      </c>
      <c r="C5" s="42">
        <v>1991</v>
      </c>
      <c r="D5" s="20" t="s">
        <v>79</v>
      </c>
      <c r="E5" s="76">
        <v>0</v>
      </c>
      <c r="F5" s="76">
        <v>3</v>
      </c>
      <c r="G5" s="76">
        <v>0</v>
      </c>
      <c r="H5" s="76">
        <v>0</v>
      </c>
      <c r="I5" s="76">
        <v>1</v>
      </c>
      <c r="J5" s="76">
        <v>0</v>
      </c>
      <c r="K5" s="12">
        <f aca="true" t="shared" si="0" ref="K5:K17">SUM(E5:J5)</f>
        <v>4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13">
        <f aca="true" t="shared" si="1" ref="R5:R17">SUM(L5:Q5)</f>
        <v>0</v>
      </c>
      <c r="S5" s="13">
        <f aca="true" t="shared" si="2" ref="S5:S17">INT(Y5*2.4*10+0.99)</f>
        <v>0</v>
      </c>
      <c r="T5" s="6">
        <f aca="true" t="shared" si="3" ref="T5:T17">R5+K5+S5</f>
        <v>4</v>
      </c>
      <c r="U5" s="23">
        <v>0.5416666666666666</v>
      </c>
      <c r="V5" s="23">
        <v>0.6694444444444444</v>
      </c>
      <c r="W5" s="15">
        <f aca="true" t="shared" si="4" ref="W5:W17">SUM(V5-U5)</f>
        <v>0.12777777777777777</v>
      </c>
      <c r="AA5" s="38">
        <v>300</v>
      </c>
      <c r="AB5" s="38">
        <v>20</v>
      </c>
    </row>
    <row r="6" spans="1:28" s="18" customFormat="1" ht="18.75" customHeight="1">
      <c r="A6" s="8">
        <v>2</v>
      </c>
      <c r="B6" s="9">
        <v>301</v>
      </c>
      <c r="C6" s="44">
        <v>1972</v>
      </c>
      <c r="D6" s="24" t="s">
        <v>78</v>
      </c>
      <c r="E6" s="22">
        <v>5</v>
      </c>
      <c r="F6" s="22">
        <v>1</v>
      </c>
      <c r="G6" s="22">
        <v>0</v>
      </c>
      <c r="H6" s="22">
        <v>0</v>
      </c>
      <c r="I6" s="22">
        <v>0</v>
      </c>
      <c r="J6" s="22">
        <v>0</v>
      </c>
      <c r="K6" s="12">
        <f t="shared" si="0"/>
        <v>6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13">
        <f t="shared" si="1"/>
        <v>0</v>
      </c>
      <c r="S6" s="13">
        <f t="shared" si="2"/>
        <v>0</v>
      </c>
      <c r="T6" s="6">
        <f t="shared" si="3"/>
        <v>6</v>
      </c>
      <c r="U6" s="55">
        <v>0.5416666666666666</v>
      </c>
      <c r="V6" s="55">
        <v>0.6569444444444444</v>
      </c>
      <c r="W6" s="15">
        <f t="shared" si="4"/>
        <v>0.11527777777777781</v>
      </c>
      <c r="X6" s="16"/>
      <c r="Y6" s="17">
        <f>IF(Hoby!W6&lt;'[1]Čas'!B1,0,((Hoby!W6*60)-('[1]Čas'!B1*60))/5)</f>
        <v>0</v>
      </c>
      <c r="Z6" s="17" t="str">
        <f>IF(S6&gt;12,"PŘEKROČEN ČAS","STIHL")</f>
        <v>STIHL</v>
      </c>
      <c r="AA6" s="38">
        <v>300</v>
      </c>
      <c r="AB6" s="38">
        <v>39</v>
      </c>
    </row>
    <row r="7" spans="1:28" ht="15.75">
      <c r="A7" s="8">
        <v>3</v>
      </c>
      <c r="B7" s="19">
        <v>305</v>
      </c>
      <c r="C7" s="42">
        <v>1980</v>
      </c>
      <c r="D7" s="20" t="s">
        <v>80</v>
      </c>
      <c r="E7" s="76">
        <v>1</v>
      </c>
      <c r="F7" s="76">
        <v>0</v>
      </c>
      <c r="G7" s="76">
        <v>1</v>
      </c>
      <c r="H7" s="76">
        <v>3</v>
      </c>
      <c r="I7" s="76">
        <v>0</v>
      </c>
      <c r="J7" s="76">
        <v>0</v>
      </c>
      <c r="K7" s="12">
        <f t="shared" si="0"/>
        <v>5</v>
      </c>
      <c r="L7" s="22">
        <v>5</v>
      </c>
      <c r="M7" s="22">
        <v>0</v>
      </c>
      <c r="N7" s="22">
        <v>1</v>
      </c>
      <c r="O7" s="22">
        <v>0</v>
      </c>
      <c r="P7" s="22">
        <v>0</v>
      </c>
      <c r="Q7" s="22">
        <v>1</v>
      </c>
      <c r="R7" s="13">
        <f t="shared" si="1"/>
        <v>7</v>
      </c>
      <c r="S7" s="13">
        <f t="shared" si="2"/>
        <v>0</v>
      </c>
      <c r="T7" s="6">
        <f t="shared" si="3"/>
        <v>12</v>
      </c>
      <c r="U7" s="23">
        <v>0.5416666666666666</v>
      </c>
      <c r="V7" s="23">
        <v>0.6618055555555555</v>
      </c>
      <c r="W7" s="15">
        <f t="shared" si="4"/>
        <v>0.1201388888888889</v>
      </c>
      <c r="AA7" s="38">
        <v>300</v>
      </c>
      <c r="AB7" s="38">
        <v>31</v>
      </c>
    </row>
    <row r="8" spans="1:28" ht="15.75">
      <c r="A8" s="8">
        <v>4</v>
      </c>
      <c r="B8" s="19">
        <v>308</v>
      </c>
      <c r="C8" s="42">
        <v>1978</v>
      </c>
      <c r="D8" s="20" t="s">
        <v>82</v>
      </c>
      <c r="E8" s="76">
        <v>5</v>
      </c>
      <c r="F8" s="76">
        <v>5</v>
      </c>
      <c r="G8" s="76">
        <v>2</v>
      </c>
      <c r="H8" s="76">
        <v>5</v>
      </c>
      <c r="I8" s="76">
        <v>1</v>
      </c>
      <c r="J8" s="76">
        <v>5</v>
      </c>
      <c r="K8" s="12">
        <f t="shared" si="0"/>
        <v>23</v>
      </c>
      <c r="L8" s="22">
        <v>0</v>
      </c>
      <c r="M8" s="22">
        <v>2</v>
      </c>
      <c r="N8" s="22">
        <v>0</v>
      </c>
      <c r="O8" s="22">
        <v>3</v>
      </c>
      <c r="P8" s="22">
        <v>1</v>
      </c>
      <c r="Q8" s="22">
        <v>3</v>
      </c>
      <c r="R8" s="13">
        <f t="shared" si="1"/>
        <v>9</v>
      </c>
      <c r="S8" s="13">
        <f t="shared" si="2"/>
        <v>0</v>
      </c>
      <c r="T8" s="6">
        <f t="shared" si="3"/>
        <v>32</v>
      </c>
      <c r="U8" s="23">
        <v>0.5416666666666666</v>
      </c>
      <c r="V8" s="23">
        <v>0.6763888888888889</v>
      </c>
      <c r="W8" s="15">
        <f t="shared" si="4"/>
        <v>0.1347222222222223</v>
      </c>
      <c r="AA8" s="38">
        <v>300</v>
      </c>
      <c r="AB8" s="38">
        <v>33</v>
      </c>
    </row>
    <row r="9" spans="1:28" ht="15.75">
      <c r="A9" s="8">
        <v>5</v>
      </c>
      <c r="B9" s="19">
        <v>323</v>
      </c>
      <c r="C9" s="42">
        <v>1976</v>
      </c>
      <c r="D9" s="20" t="s">
        <v>87</v>
      </c>
      <c r="E9" s="76">
        <v>5</v>
      </c>
      <c r="F9" s="76">
        <v>5</v>
      </c>
      <c r="G9" s="76">
        <v>1</v>
      </c>
      <c r="H9" s="76">
        <v>5</v>
      </c>
      <c r="I9" s="76">
        <v>5</v>
      </c>
      <c r="J9" s="76">
        <v>3</v>
      </c>
      <c r="K9" s="12">
        <f t="shared" si="0"/>
        <v>24</v>
      </c>
      <c r="L9" s="22">
        <v>1</v>
      </c>
      <c r="M9" s="22">
        <v>3</v>
      </c>
      <c r="N9" s="22">
        <v>1</v>
      </c>
      <c r="O9" s="22">
        <v>1</v>
      </c>
      <c r="P9" s="22">
        <v>5</v>
      </c>
      <c r="Q9" s="22">
        <v>5</v>
      </c>
      <c r="R9" s="13">
        <f t="shared" si="1"/>
        <v>16</v>
      </c>
      <c r="S9" s="13">
        <f t="shared" si="2"/>
        <v>0</v>
      </c>
      <c r="T9" s="6">
        <f t="shared" si="3"/>
        <v>40</v>
      </c>
      <c r="U9" s="23">
        <v>0.5416666666666666</v>
      </c>
      <c r="V9" s="23">
        <v>0.6673611111111111</v>
      </c>
      <c r="W9" s="15">
        <f t="shared" si="4"/>
        <v>0.12569444444444444</v>
      </c>
      <c r="AA9" s="38">
        <v>300</v>
      </c>
      <c r="AB9" s="38">
        <v>35</v>
      </c>
    </row>
    <row r="10" spans="1:28" ht="15.75">
      <c r="A10" s="8">
        <v>6</v>
      </c>
      <c r="B10" s="19">
        <v>311</v>
      </c>
      <c r="C10" s="42">
        <v>1992</v>
      </c>
      <c r="D10" s="20" t="s">
        <v>84</v>
      </c>
      <c r="E10" s="76">
        <v>2</v>
      </c>
      <c r="F10" s="76">
        <v>5</v>
      </c>
      <c r="G10" s="76">
        <v>3</v>
      </c>
      <c r="H10" s="76">
        <v>1</v>
      </c>
      <c r="I10" s="76">
        <v>1</v>
      </c>
      <c r="J10" s="76">
        <v>5</v>
      </c>
      <c r="K10" s="12">
        <f t="shared" si="0"/>
        <v>17</v>
      </c>
      <c r="L10" s="22">
        <v>2</v>
      </c>
      <c r="M10" s="22">
        <v>5</v>
      </c>
      <c r="N10" s="22">
        <v>3</v>
      </c>
      <c r="O10" s="22">
        <v>5</v>
      </c>
      <c r="P10" s="22">
        <v>3</v>
      </c>
      <c r="Q10" s="22">
        <v>5</v>
      </c>
      <c r="R10" s="13">
        <f t="shared" si="1"/>
        <v>23</v>
      </c>
      <c r="S10" s="13">
        <f t="shared" si="2"/>
        <v>0</v>
      </c>
      <c r="T10" s="6">
        <f t="shared" si="3"/>
        <v>40</v>
      </c>
      <c r="U10" s="23">
        <v>0.5416666666666666</v>
      </c>
      <c r="V10" s="23">
        <v>0.6680555555555556</v>
      </c>
      <c r="W10" s="15">
        <f t="shared" si="4"/>
        <v>0.126388888888889</v>
      </c>
      <c r="AA10" s="38">
        <v>300</v>
      </c>
      <c r="AB10" s="38">
        <v>19</v>
      </c>
    </row>
    <row r="11" spans="1:28" ht="15.75">
      <c r="A11" s="8">
        <v>7</v>
      </c>
      <c r="B11" s="19">
        <v>309</v>
      </c>
      <c r="C11" s="42">
        <v>1992</v>
      </c>
      <c r="D11" s="20" t="s">
        <v>83</v>
      </c>
      <c r="E11" s="76">
        <v>3</v>
      </c>
      <c r="F11" s="76">
        <v>5</v>
      </c>
      <c r="G11" s="76">
        <v>5</v>
      </c>
      <c r="H11" s="76">
        <v>3</v>
      </c>
      <c r="I11" s="76">
        <v>5</v>
      </c>
      <c r="J11" s="76">
        <v>5</v>
      </c>
      <c r="K11" s="12">
        <f t="shared" si="0"/>
        <v>26</v>
      </c>
      <c r="L11" s="22">
        <v>3</v>
      </c>
      <c r="M11" s="22">
        <v>3</v>
      </c>
      <c r="N11" s="22">
        <v>2</v>
      </c>
      <c r="O11" s="22">
        <v>2</v>
      </c>
      <c r="P11" s="22">
        <v>2</v>
      </c>
      <c r="Q11" s="22">
        <v>5</v>
      </c>
      <c r="R11" s="13">
        <f t="shared" si="1"/>
        <v>17</v>
      </c>
      <c r="S11" s="13">
        <f t="shared" si="2"/>
        <v>0</v>
      </c>
      <c r="T11" s="6">
        <f t="shared" si="3"/>
        <v>43</v>
      </c>
      <c r="U11" s="23">
        <v>0.5416666666666666</v>
      </c>
      <c r="V11" s="23">
        <v>0.6520833333333333</v>
      </c>
      <c r="W11" s="15">
        <f t="shared" si="4"/>
        <v>0.11041666666666672</v>
      </c>
      <c r="AA11" s="38">
        <v>300</v>
      </c>
      <c r="AB11" s="38">
        <v>19</v>
      </c>
    </row>
    <row r="12" spans="1:28" ht="15.75">
      <c r="A12" s="8">
        <v>8</v>
      </c>
      <c r="B12" s="19">
        <v>312</v>
      </c>
      <c r="C12" s="42">
        <v>1994</v>
      </c>
      <c r="D12" s="20" t="s">
        <v>85</v>
      </c>
      <c r="E12" s="76">
        <v>3</v>
      </c>
      <c r="F12" s="76">
        <v>3</v>
      </c>
      <c r="G12" s="76">
        <v>1</v>
      </c>
      <c r="H12" s="76">
        <v>5</v>
      </c>
      <c r="I12" s="76">
        <v>5</v>
      </c>
      <c r="J12" s="76">
        <v>5</v>
      </c>
      <c r="K12" s="12">
        <f t="shared" si="0"/>
        <v>22</v>
      </c>
      <c r="L12" s="22">
        <v>5</v>
      </c>
      <c r="M12" s="22">
        <v>5</v>
      </c>
      <c r="N12" s="22">
        <v>1</v>
      </c>
      <c r="O12" s="22">
        <v>1</v>
      </c>
      <c r="P12" s="22">
        <v>5</v>
      </c>
      <c r="Q12" s="22">
        <v>5</v>
      </c>
      <c r="R12" s="13">
        <f t="shared" si="1"/>
        <v>22</v>
      </c>
      <c r="S12" s="13">
        <f t="shared" si="2"/>
        <v>0</v>
      </c>
      <c r="T12" s="6">
        <f t="shared" si="3"/>
        <v>44</v>
      </c>
      <c r="U12" s="23">
        <v>0.5416666666666666</v>
      </c>
      <c r="V12" s="23">
        <v>0.6527777777777778</v>
      </c>
      <c r="W12" s="15">
        <f t="shared" si="4"/>
        <v>0.11111111111111116</v>
      </c>
      <c r="AA12" s="38">
        <v>300</v>
      </c>
      <c r="AB12" s="38">
        <v>17</v>
      </c>
    </row>
    <row r="13" spans="1:28" ht="15.75">
      <c r="A13" s="8">
        <v>9</v>
      </c>
      <c r="B13" s="19">
        <v>328</v>
      </c>
      <c r="C13" s="42"/>
      <c r="D13" s="20" t="s">
        <v>118</v>
      </c>
      <c r="E13" s="76">
        <v>5</v>
      </c>
      <c r="F13" s="76">
        <v>5</v>
      </c>
      <c r="G13" s="76">
        <v>1</v>
      </c>
      <c r="H13" s="76">
        <v>0</v>
      </c>
      <c r="I13" s="76">
        <v>5</v>
      </c>
      <c r="J13" s="76">
        <v>5</v>
      </c>
      <c r="K13" s="12">
        <f t="shared" si="0"/>
        <v>21</v>
      </c>
      <c r="L13" s="22">
        <v>5</v>
      </c>
      <c r="M13" s="22">
        <v>5</v>
      </c>
      <c r="N13" s="22">
        <v>3</v>
      </c>
      <c r="O13" s="22">
        <v>1</v>
      </c>
      <c r="P13" s="22">
        <v>5</v>
      </c>
      <c r="Q13" s="22">
        <v>5</v>
      </c>
      <c r="R13" s="13">
        <f t="shared" si="1"/>
        <v>24</v>
      </c>
      <c r="S13" s="13">
        <f t="shared" si="2"/>
        <v>0</v>
      </c>
      <c r="T13" s="6">
        <f t="shared" si="3"/>
        <v>45</v>
      </c>
      <c r="U13" s="23">
        <v>0.5416666666666666</v>
      </c>
      <c r="V13" s="23">
        <v>0.6666666666666666</v>
      </c>
      <c r="W13" s="15">
        <f t="shared" si="4"/>
        <v>0.125</v>
      </c>
      <c r="AA13" s="38">
        <v>300</v>
      </c>
      <c r="AB13" s="38"/>
    </row>
    <row r="14" spans="1:28" ht="15.75">
      <c r="A14" s="8">
        <v>10</v>
      </c>
      <c r="B14" s="19">
        <v>313</v>
      </c>
      <c r="C14" s="42">
        <v>1993</v>
      </c>
      <c r="D14" s="20" t="s">
        <v>86</v>
      </c>
      <c r="E14" s="76">
        <v>5</v>
      </c>
      <c r="F14" s="76">
        <v>5</v>
      </c>
      <c r="G14" s="76">
        <v>2</v>
      </c>
      <c r="H14" s="76">
        <v>3</v>
      </c>
      <c r="I14" s="76">
        <v>5</v>
      </c>
      <c r="J14" s="76">
        <v>5</v>
      </c>
      <c r="K14" s="12">
        <f t="shared" si="0"/>
        <v>25</v>
      </c>
      <c r="L14" s="22">
        <v>2</v>
      </c>
      <c r="M14" s="22">
        <v>3</v>
      </c>
      <c r="N14" s="22">
        <v>5</v>
      </c>
      <c r="O14" s="22">
        <v>5</v>
      </c>
      <c r="P14" s="22">
        <v>5</v>
      </c>
      <c r="Q14" s="22">
        <v>5</v>
      </c>
      <c r="R14" s="13">
        <f t="shared" si="1"/>
        <v>25</v>
      </c>
      <c r="S14" s="13">
        <f t="shared" si="2"/>
        <v>0</v>
      </c>
      <c r="T14" s="6">
        <f t="shared" si="3"/>
        <v>50</v>
      </c>
      <c r="U14" s="23">
        <v>0.5416666666666666</v>
      </c>
      <c r="V14" s="23">
        <v>0.6527777777777778</v>
      </c>
      <c r="W14" s="15">
        <f t="shared" si="4"/>
        <v>0.11111111111111116</v>
      </c>
      <c r="AA14" s="38">
        <v>300</v>
      </c>
      <c r="AB14" s="38">
        <v>18</v>
      </c>
    </row>
    <row r="15" spans="1:28" ht="15.75">
      <c r="A15" s="8">
        <v>11</v>
      </c>
      <c r="B15" s="19">
        <v>307</v>
      </c>
      <c r="C15" s="42">
        <v>1985</v>
      </c>
      <c r="D15" s="20" t="s">
        <v>81</v>
      </c>
      <c r="E15" s="76">
        <v>5</v>
      </c>
      <c r="F15" s="76">
        <v>5</v>
      </c>
      <c r="G15" s="76">
        <v>2</v>
      </c>
      <c r="H15" s="76">
        <v>5</v>
      </c>
      <c r="I15" s="76">
        <v>5</v>
      </c>
      <c r="J15" s="76">
        <v>5</v>
      </c>
      <c r="K15" s="12">
        <f t="shared" si="0"/>
        <v>27</v>
      </c>
      <c r="L15" s="22">
        <v>3</v>
      </c>
      <c r="M15" s="22">
        <v>5</v>
      </c>
      <c r="N15" s="22">
        <v>5</v>
      </c>
      <c r="O15" s="22">
        <v>3</v>
      </c>
      <c r="P15" s="22">
        <v>5</v>
      </c>
      <c r="Q15" s="22">
        <v>5</v>
      </c>
      <c r="R15" s="13">
        <f t="shared" si="1"/>
        <v>26</v>
      </c>
      <c r="S15" s="13">
        <f t="shared" si="2"/>
        <v>0</v>
      </c>
      <c r="T15" s="6">
        <f t="shared" si="3"/>
        <v>53</v>
      </c>
      <c r="U15" s="23">
        <v>0.5416666666666666</v>
      </c>
      <c r="V15" s="23">
        <v>0.6673611111111111</v>
      </c>
      <c r="W15" s="15">
        <f t="shared" si="4"/>
        <v>0.12569444444444444</v>
      </c>
      <c r="AA15" s="38">
        <v>300</v>
      </c>
      <c r="AB15" s="38">
        <v>26</v>
      </c>
    </row>
    <row r="16" spans="1:28" ht="15.75">
      <c r="A16" s="8">
        <v>12</v>
      </c>
      <c r="B16" s="19">
        <v>78</v>
      </c>
      <c r="C16" s="42"/>
      <c r="D16" s="20" t="s">
        <v>42</v>
      </c>
      <c r="E16" s="76">
        <v>5</v>
      </c>
      <c r="F16" s="76">
        <v>5</v>
      </c>
      <c r="G16" s="76">
        <v>5</v>
      </c>
      <c r="H16" s="76">
        <v>5</v>
      </c>
      <c r="I16" s="76">
        <v>5</v>
      </c>
      <c r="J16" s="76">
        <v>5</v>
      </c>
      <c r="K16" s="12">
        <f t="shared" si="0"/>
        <v>30</v>
      </c>
      <c r="L16" s="22">
        <v>5</v>
      </c>
      <c r="M16" s="22">
        <v>3</v>
      </c>
      <c r="N16" s="22">
        <v>5</v>
      </c>
      <c r="O16" s="22">
        <v>5</v>
      </c>
      <c r="P16" s="22">
        <v>5</v>
      </c>
      <c r="Q16" s="22">
        <v>5</v>
      </c>
      <c r="R16" s="13">
        <f t="shared" si="1"/>
        <v>28</v>
      </c>
      <c r="S16" s="13">
        <f t="shared" si="2"/>
        <v>0</v>
      </c>
      <c r="T16" s="6">
        <f t="shared" si="3"/>
        <v>58</v>
      </c>
      <c r="U16" s="23">
        <v>0.5416666666666666</v>
      </c>
      <c r="V16" s="23">
        <v>0.6756944444444444</v>
      </c>
      <c r="W16" s="15">
        <f t="shared" si="4"/>
        <v>0.13402777777777775</v>
      </c>
      <c r="AA16" s="38">
        <v>300</v>
      </c>
      <c r="AB16" s="38"/>
    </row>
    <row r="17" spans="1:28" ht="15.75">
      <c r="A17" s="8"/>
      <c r="B17" s="19"/>
      <c r="C17" s="42"/>
      <c r="D17" s="20"/>
      <c r="E17" s="21"/>
      <c r="F17" s="21"/>
      <c r="G17" s="21"/>
      <c r="H17" s="21"/>
      <c r="I17" s="21"/>
      <c r="J17" s="21"/>
      <c r="K17" s="12">
        <f t="shared" si="0"/>
        <v>0</v>
      </c>
      <c r="L17" s="22"/>
      <c r="M17" s="22"/>
      <c r="N17" s="22"/>
      <c r="O17" s="22"/>
      <c r="P17" s="22"/>
      <c r="Q17" s="22"/>
      <c r="R17" s="13">
        <f t="shared" si="1"/>
        <v>0</v>
      </c>
      <c r="S17" s="13">
        <f t="shared" si="2"/>
        <v>0</v>
      </c>
      <c r="T17" s="6">
        <f t="shared" si="3"/>
        <v>0</v>
      </c>
      <c r="U17" s="23"/>
      <c r="V17" s="23"/>
      <c r="W17" s="15">
        <f t="shared" si="4"/>
        <v>0</v>
      </c>
      <c r="AA17" s="38"/>
      <c r="AB17" s="38"/>
    </row>
  </sheetData>
  <sheetProtection password="CA6B" sheet="1" objects="1" scenarios="1" selectLockedCells="1" selectUnlockedCells="1"/>
  <mergeCells count="16">
    <mergeCell ref="C2:C4"/>
    <mergeCell ref="X2:X4"/>
    <mergeCell ref="E3:K3"/>
    <mergeCell ref="L3:R3"/>
    <mergeCell ref="S3:S4"/>
    <mergeCell ref="T3:T4"/>
    <mergeCell ref="AB2:AB4"/>
    <mergeCell ref="AA2:AA3"/>
    <mergeCell ref="A1:W1"/>
    <mergeCell ref="A2:A4"/>
    <mergeCell ref="B2:B4"/>
    <mergeCell ref="D2:D4"/>
    <mergeCell ref="E2:T2"/>
    <mergeCell ref="U2:U4"/>
    <mergeCell ref="V2:V4"/>
    <mergeCell ref="W2:W4"/>
  </mergeCells>
  <printOptions/>
  <pageMargins left="0.7874015748031497" right="0.7874015748031497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4"/>
  <sheetViews>
    <sheetView zoomScale="120" zoomScaleNormal="120" zoomScalePageLayoutView="0" workbookViewId="0" topLeftCell="A1">
      <selection activeCell="C29" sqref="C29"/>
    </sheetView>
  </sheetViews>
  <sheetFormatPr defaultColWidth="9.140625" defaultRowHeight="12.75"/>
  <cols>
    <col min="1" max="1" width="6.140625" style="0" customWidth="1"/>
    <col min="2" max="2" width="7.00390625" style="0" customWidth="1"/>
    <col min="3" max="3" width="8.140625" style="0" customWidth="1"/>
    <col min="4" max="4" width="19.140625" style="30" customWidth="1"/>
    <col min="5" max="12" width="2.8515625" style="0" customWidth="1"/>
    <col min="13" max="13" width="3.7109375" style="0" customWidth="1"/>
    <col min="14" max="21" width="2.8515625" style="0" customWidth="1"/>
    <col min="22" max="22" width="3.7109375" style="0" customWidth="1"/>
    <col min="23" max="23" width="6.421875" style="0" customWidth="1"/>
    <col min="24" max="24" width="8.421875" style="0" customWidth="1"/>
    <col min="25" max="26" width="7.140625" style="0" customWidth="1"/>
    <col min="27" max="27" width="8.421875" style="0" customWidth="1"/>
    <col min="28" max="28" width="8.7109375" style="2" hidden="1" customWidth="1"/>
    <col min="29" max="29" width="16.140625" style="2" hidden="1" customWidth="1"/>
    <col min="30" max="30" width="24.00390625" style="2" hidden="1" customWidth="1"/>
    <col min="31" max="31" width="9.00390625" style="47" customWidth="1"/>
    <col min="32" max="32" width="6.57421875" style="0" customWidth="1"/>
    <col min="33" max="33" width="17.00390625" style="0" customWidth="1"/>
  </cols>
  <sheetData>
    <row r="1" spans="1:27" s="62" customFormat="1" ht="46.5" customHeight="1" thickBot="1">
      <c r="A1" s="105" t="s">
        <v>92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</row>
    <row r="2" spans="1:33" s="4" customFormat="1" ht="19.5" customHeight="1">
      <c r="A2" s="106" t="s">
        <v>0</v>
      </c>
      <c r="B2" s="107" t="s">
        <v>1</v>
      </c>
      <c r="C2" s="115" t="s">
        <v>77</v>
      </c>
      <c r="D2" s="108" t="s">
        <v>2</v>
      </c>
      <c r="E2" s="109" t="s">
        <v>3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1"/>
      <c r="X2" s="111"/>
      <c r="Y2" s="109" t="s">
        <v>4</v>
      </c>
      <c r="Z2" s="109" t="s">
        <v>5</v>
      </c>
      <c r="AA2" s="112" t="s">
        <v>6</v>
      </c>
      <c r="AB2" s="121" t="s">
        <v>7</v>
      </c>
      <c r="AC2" s="3"/>
      <c r="AD2" s="3"/>
      <c r="AE2" s="120" t="s">
        <v>90</v>
      </c>
      <c r="AF2" s="113" t="s">
        <v>89</v>
      </c>
      <c r="AG2" s="117" t="s">
        <v>93</v>
      </c>
    </row>
    <row r="3" spans="1:33" s="4" customFormat="1" ht="19.5" customHeight="1">
      <c r="A3" s="87"/>
      <c r="B3" s="84"/>
      <c r="C3" s="90"/>
      <c r="D3" s="98"/>
      <c r="E3" s="33" t="s">
        <v>8</v>
      </c>
      <c r="F3" s="97"/>
      <c r="G3" s="97"/>
      <c r="H3" s="97"/>
      <c r="I3" s="97"/>
      <c r="J3" s="97"/>
      <c r="K3" s="97"/>
      <c r="L3" s="97"/>
      <c r="M3" s="97"/>
      <c r="N3" s="98" t="s">
        <v>9</v>
      </c>
      <c r="O3" s="98"/>
      <c r="P3" s="98"/>
      <c r="Q3" s="98"/>
      <c r="R3" s="98"/>
      <c r="S3" s="98"/>
      <c r="T3" s="98"/>
      <c r="U3" s="98"/>
      <c r="V3" s="98"/>
      <c r="W3" s="99" t="s">
        <v>10</v>
      </c>
      <c r="X3" s="101" t="s">
        <v>11</v>
      </c>
      <c r="Y3" s="33"/>
      <c r="Z3" s="33"/>
      <c r="AA3" s="89"/>
      <c r="AB3" s="95"/>
      <c r="AC3" s="5"/>
      <c r="AD3" s="5" t="s">
        <v>12</v>
      </c>
      <c r="AE3" s="104"/>
      <c r="AF3" s="114"/>
      <c r="AG3" s="118"/>
    </row>
    <row r="4" spans="1:33" s="4" customFormat="1" ht="19.5" customHeight="1">
      <c r="A4" s="88"/>
      <c r="B4" s="82"/>
      <c r="C4" s="116"/>
      <c r="D4" s="98"/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 t="s">
        <v>13</v>
      </c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6">
        <v>7</v>
      </c>
      <c r="U4" s="6">
        <v>8</v>
      </c>
      <c r="V4" s="6" t="s">
        <v>13</v>
      </c>
      <c r="W4" s="100"/>
      <c r="X4" s="102"/>
      <c r="Y4" s="33"/>
      <c r="Z4" s="33"/>
      <c r="AA4" s="89"/>
      <c r="AB4" s="96"/>
      <c r="AC4" s="7"/>
      <c r="AD4" s="7" t="s">
        <v>14</v>
      </c>
      <c r="AE4" s="35">
        <f>SUM(AE5:AE13)</f>
        <v>2700</v>
      </c>
      <c r="AF4" s="114"/>
      <c r="AG4" s="119"/>
    </row>
    <row r="5" spans="1:33" ht="15.75">
      <c r="A5" s="8">
        <v>1</v>
      </c>
      <c r="B5" s="19">
        <v>75</v>
      </c>
      <c r="C5" s="42">
        <v>1975</v>
      </c>
      <c r="D5" s="59" t="s">
        <v>39</v>
      </c>
      <c r="E5" s="21">
        <v>0</v>
      </c>
      <c r="F5" s="21">
        <v>1</v>
      </c>
      <c r="G5" s="21">
        <v>3</v>
      </c>
      <c r="H5" s="21">
        <v>1</v>
      </c>
      <c r="I5" s="21">
        <v>1</v>
      </c>
      <c r="J5" s="21">
        <v>2</v>
      </c>
      <c r="K5" s="21">
        <v>0</v>
      </c>
      <c r="L5" s="21">
        <v>3</v>
      </c>
      <c r="M5" s="12">
        <f aca="true" t="shared" si="0" ref="M5:M14">SUM(E5:L5)</f>
        <v>11</v>
      </c>
      <c r="N5" s="22">
        <v>0</v>
      </c>
      <c r="O5" s="22">
        <v>1</v>
      </c>
      <c r="P5" s="22">
        <v>5</v>
      </c>
      <c r="Q5" s="22">
        <v>0</v>
      </c>
      <c r="R5" s="22">
        <v>5</v>
      </c>
      <c r="S5" s="22">
        <v>1</v>
      </c>
      <c r="T5" s="22">
        <v>0</v>
      </c>
      <c r="U5" s="22">
        <v>2</v>
      </c>
      <c r="V5" s="13">
        <f aca="true" t="shared" si="1" ref="V5:V14">SUM(N5:U5)</f>
        <v>14</v>
      </c>
      <c r="W5" s="13">
        <f aca="true" t="shared" si="2" ref="W5:W14">INT(AC5*2.4*10+0.99)</f>
        <v>0</v>
      </c>
      <c r="X5" s="6">
        <f aca="true" t="shared" si="3" ref="X5:X14">V5+M5+W5</f>
        <v>25</v>
      </c>
      <c r="Y5" s="23">
        <v>0.4583333333333333</v>
      </c>
      <c r="Z5" s="23">
        <v>0.6486111111111111</v>
      </c>
      <c r="AA5" s="15">
        <f aca="true" t="shared" si="4" ref="AA5:AA14">SUM(Z5-Y5)</f>
        <v>0.19027777777777782</v>
      </c>
      <c r="AE5" s="38">
        <v>300</v>
      </c>
      <c r="AF5" s="38">
        <v>36</v>
      </c>
      <c r="AG5" s="46" t="s">
        <v>99</v>
      </c>
    </row>
    <row r="6" spans="1:33" s="18" customFormat="1" ht="18" customHeight="1">
      <c r="A6" s="8">
        <v>2</v>
      </c>
      <c r="B6" s="19">
        <v>62</v>
      </c>
      <c r="C6" s="42">
        <v>1991</v>
      </c>
      <c r="D6" s="59" t="s">
        <v>35</v>
      </c>
      <c r="E6" s="21">
        <v>0</v>
      </c>
      <c r="F6" s="21">
        <v>2</v>
      </c>
      <c r="G6" s="21">
        <v>1</v>
      </c>
      <c r="H6" s="21">
        <v>5</v>
      </c>
      <c r="I6" s="21">
        <v>5</v>
      </c>
      <c r="J6" s="21">
        <v>1</v>
      </c>
      <c r="K6" s="21">
        <v>0</v>
      </c>
      <c r="L6" s="21">
        <v>5</v>
      </c>
      <c r="M6" s="12">
        <f t="shared" si="0"/>
        <v>19</v>
      </c>
      <c r="N6" s="22">
        <v>0</v>
      </c>
      <c r="O6" s="22">
        <v>0</v>
      </c>
      <c r="P6" s="22">
        <v>0</v>
      </c>
      <c r="Q6" s="22">
        <v>1</v>
      </c>
      <c r="R6" s="22">
        <v>0</v>
      </c>
      <c r="S6" s="22">
        <v>1</v>
      </c>
      <c r="T6" s="22">
        <v>0</v>
      </c>
      <c r="U6" s="22">
        <v>5</v>
      </c>
      <c r="V6" s="13">
        <f t="shared" si="1"/>
        <v>7</v>
      </c>
      <c r="W6" s="13">
        <f t="shared" si="2"/>
        <v>0</v>
      </c>
      <c r="X6" s="6">
        <f t="shared" si="3"/>
        <v>26</v>
      </c>
      <c r="Y6" s="23">
        <v>0.4583333333333333</v>
      </c>
      <c r="Z6" s="23">
        <v>0.6395833333333333</v>
      </c>
      <c r="AA6" s="15">
        <f t="shared" si="4"/>
        <v>0.18124999999999997</v>
      </c>
      <c r="AB6" s="16"/>
      <c r="AC6" s="17">
        <f>IF(Senior!AA6&lt;'[1]Čas'!B2,0,((Senior!AA6*60)-('[1]Čas'!B2*60))/5)</f>
        <v>0</v>
      </c>
      <c r="AD6" s="17" t="str">
        <f>IF(W6&gt;12,"PŘEKROČEN ČAS","STIHL")</f>
        <v>STIHL</v>
      </c>
      <c r="AE6" s="38">
        <v>300</v>
      </c>
      <c r="AF6" s="38">
        <v>20</v>
      </c>
      <c r="AG6" s="46" t="s">
        <v>95</v>
      </c>
    </row>
    <row r="7" spans="1:33" ht="15.75">
      <c r="A7" s="8">
        <v>3</v>
      </c>
      <c r="B7" s="19">
        <v>73</v>
      </c>
      <c r="C7" s="45">
        <v>1991</v>
      </c>
      <c r="D7" s="60" t="s">
        <v>40</v>
      </c>
      <c r="E7" s="21">
        <v>1</v>
      </c>
      <c r="F7" s="21">
        <v>3</v>
      </c>
      <c r="G7" s="21">
        <v>0</v>
      </c>
      <c r="H7" s="21">
        <v>5</v>
      </c>
      <c r="I7" s="21">
        <v>2</v>
      </c>
      <c r="J7" s="21">
        <v>0</v>
      </c>
      <c r="K7" s="21">
        <v>1</v>
      </c>
      <c r="L7" s="21">
        <v>3</v>
      </c>
      <c r="M7" s="12">
        <f t="shared" si="0"/>
        <v>15</v>
      </c>
      <c r="N7" s="22">
        <v>0</v>
      </c>
      <c r="O7" s="22">
        <v>2</v>
      </c>
      <c r="P7" s="22">
        <v>0</v>
      </c>
      <c r="Q7" s="22">
        <v>2</v>
      </c>
      <c r="R7" s="22">
        <v>2</v>
      </c>
      <c r="S7" s="22">
        <v>1</v>
      </c>
      <c r="T7" s="22">
        <v>0</v>
      </c>
      <c r="U7" s="22">
        <v>5</v>
      </c>
      <c r="V7" s="13">
        <f t="shared" si="1"/>
        <v>12</v>
      </c>
      <c r="W7" s="13">
        <f t="shared" si="2"/>
        <v>0</v>
      </c>
      <c r="X7" s="6">
        <f t="shared" si="3"/>
        <v>27</v>
      </c>
      <c r="Y7" s="23">
        <v>0.4583333333333333</v>
      </c>
      <c r="Z7" s="72">
        <v>0.65</v>
      </c>
      <c r="AA7" s="15">
        <f t="shared" si="4"/>
        <v>0.1916666666666667</v>
      </c>
      <c r="AE7" s="38">
        <v>300</v>
      </c>
      <c r="AF7" s="38">
        <v>20</v>
      </c>
      <c r="AG7" s="46" t="s">
        <v>98</v>
      </c>
    </row>
    <row r="8" spans="1:33" ht="15.75">
      <c r="A8" s="8">
        <v>4</v>
      </c>
      <c r="B8" s="19">
        <v>72</v>
      </c>
      <c r="C8" s="42">
        <v>1982</v>
      </c>
      <c r="D8" s="59" t="s">
        <v>37</v>
      </c>
      <c r="E8" s="21">
        <v>5</v>
      </c>
      <c r="F8" s="21">
        <v>1</v>
      </c>
      <c r="G8" s="21">
        <v>0</v>
      </c>
      <c r="H8" s="21">
        <v>5</v>
      </c>
      <c r="I8" s="21">
        <v>5</v>
      </c>
      <c r="J8" s="21">
        <v>5</v>
      </c>
      <c r="K8" s="21">
        <v>0</v>
      </c>
      <c r="L8" s="21">
        <v>5</v>
      </c>
      <c r="M8" s="12">
        <f t="shared" si="0"/>
        <v>26</v>
      </c>
      <c r="N8" s="22">
        <v>0</v>
      </c>
      <c r="O8" s="22">
        <v>0</v>
      </c>
      <c r="P8" s="22">
        <v>0</v>
      </c>
      <c r="Q8" s="22">
        <v>5</v>
      </c>
      <c r="R8" s="22">
        <v>1</v>
      </c>
      <c r="S8" s="22">
        <v>5</v>
      </c>
      <c r="T8" s="22">
        <v>0</v>
      </c>
      <c r="U8" s="22">
        <v>5</v>
      </c>
      <c r="V8" s="13">
        <f t="shared" si="1"/>
        <v>16</v>
      </c>
      <c r="W8" s="13">
        <f t="shared" si="2"/>
        <v>0</v>
      </c>
      <c r="X8" s="6">
        <f t="shared" si="3"/>
        <v>42</v>
      </c>
      <c r="Y8" s="23">
        <v>0.4583333333333333</v>
      </c>
      <c r="Z8" s="23">
        <v>0.6416666666666667</v>
      </c>
      <c r="AA8" s="15">
        <f t="shared" si="4"/>
        <v>0.1833333333333334</v>
      </c>
      <c r="AE8" s="38">
        <v>300</v>
      </c>
      <c r="AF8" s="38">
        <v>29</v>
      </c>
      <c r="AG8" s="46" t="s">
        <v>97</v>
      </c>
    </row>
    <row r="9" spans="1:33" s="58" customFormat="1" ht="18.75" customHeight="1">
      <c r="A9" s="8">
        <v>5</v>
      </c>
      <c r="B9" s="13">
        <v>61</v>
      </c>
      <c r="C9" s="38">
        <v>1974</v>
      </c>
      <c r="D9" s="61" t="s">
        <v>34</v>
      </c>
      <c r="E9" s="22">
        <v>1</v>
      </c>
      <c r="F9" s="22">
        <v>1</v>
      </c>
      <c r="G9" s="22">
        <v>1</v>
      </c>
      <c r="H9" s="22">
        <v>2</v>
      </c>
      <c r="I9" s="22">
        <v>2</v>
      </c>
      <c r="J9" s="22">
        <v>3</v>
      </c>
      <c r="K9" s="22">
        <v>0</v>
      </c>
      <c r="L9" s="22">
        <v>5</v>
      </c>
      <c r="M9" s="12">
        <f t="shared" si="0"/>
        <v>15</v>
      </c>
      <c r="N9" s="22">
        <v>0</v>
      </c>
      <c r="O9" s="22">
        <v>5</v>
      </c>
      <c r="P9" s="22">
        <v>5</v>
      </c>
      <c r="Q9" s="22">
        <v>2</v>
      </c>
      <c r="R9" s="22">
        <v>5</v>
      </c>
      <c r="S9" s="22">
        <v>5</v>
      </c>
      <c r="T9" s="22">
        <v>0</v>
      </c>
      <c r="U9" s="22">
        <v>5</v>
      </c>
      <c r="V9" s="13">
        <f t="shared" si="1"/>
        <v>27</v>
      </c>
      <c r="W9" s="13">
        <f t="shared" si="2"/>
        <v>0</v>
      </c>
      <c r="X9" s="6">
        <f t="shared" si="3"/>
        <v>42</v>
      </c>
      <c r="Y9" s="55">
        <v>0.4583333333333333</v>
      </c>
      <c r="Z9" s="55">
        <v>0.6465277777777778</v>
      </c>
      <c r="AA9" s="15">
        <f t="shared" si="4"/>
        <v>0.1881944444444445</v>
      </c>
      <c r="AB9" s="56"/>
      <c r="AC9" s="57">
        <f>IF(Senior!AA9&lt;'[1]Čas'!B1,0,((Senior!AA9*60)-('[1]Čas'!B1*60))/5)</f>
        <v>0</v>
      </c>
      <c r="AD9" s="57" t="str">
        <f>IF(W9&gt;12,"PŘEKROČEN ČAS","STIHL")</f>
        <v>STIHL</v>
      </c>
      <c r="AE9" s="38">
        <v>300</v>
      </c>
      <c r="AF9" s="38">
        <v>37</v>
      </c>
      <c r="AG9" s="46" t="s">
        <v>94</v>
      </c>
    </row>
    <row r="10" spans="1:33" ht="15.75">
      <c r="A10" s="8">
        <v>6</v>
      </c>
      <c r="B10" s="19">
        <v>423</v>
      </c>
      <c r="C10" s="42"/>
      <c r="D10" s="59" t="s">
        <v>117</v>
      </c>
      <c r="E10" s="21">
        <v>0</v>
      </c>
      <c r="F10" s="21">
        <v>2</v>
      </c>
      <c r="G10" s="21">
        <v>5</v>
      </c>
      <c r="H10" s="21">
        <v>5</v>
      </c>
      <c r="I10" s="21">
        <v>3</v>
      </c>
      <c r="J10" s="21">
        <v>5</v>
      </c>
      <c r="K10" s="21">
        <v>5</v>
      </c>
      <c r="L10" s="21">
        <v>5</v>
      </c>
      <c r="M10" s="12">
        <f t="shared" si="0"/>
        <v>30</v>
      </c>
      <c r="N10" s="22">
        <v>0</v>
      </c>
      <c r="O10" s="22">
        <v>2</v>
      </c>
      <c r="P10" s="22">
        <v>2</v>
      </c>
      <c r="Q10" s="22">
        <v>0</v>
      </c>
      <c r="R10" s="22">
        <v>3</v>
      </c>
      <c r="S10" s="22">
        <v>1</v>
      </c>
      <c r="T10" s="22">
        <v>5</v>
      </c>
      <c r="U10" s="22">
        <v>5</v>
      </c>
      <c r="V10" s="13">
        <f t="shared" si="1"/>
        <v>18</v>
      </c>
      <c r="W10" s="13">
        <f t="shared" si="2"/>
        <v>0</v>
      </c>
      <c r="X10" s="6">
        <f t="shared" si="3"/>
        <v>48</v>
      </c>
      <c r="Y10" s="23">
        <v>0.4583333333333333</v>
      </c>
      <c r="Z10" s="23">
        <v>0.6104166666666667</v>
      </c>
      <c r="AA10" s="15">
        <f t="shared" si="4"/>
        <v>0.1520833333333334</v>
      </c>
      <c r="AE10" s="38">
        <v>300</v>
      </c>
      <c r="AF10" s="38"/>
      <c r="AG10" s="46"/>
    </row>
    <row r="11" spans="1:33" ht="15.75">
      <c r="A11" s="8">
        <v>7</v>
      </c>
      <c r="B11" s="19">
        <v>76</v>
      </c>
      <c r="C11" s="42">
        <v>1992</v>
      </c>
      <c r="D11" s="59" t="s">
        <v>38</v>
      </c>
      <c r="E11" s="21">
        <v>3</v>
      </c>
      <c r="F11" s="21">
        <v>3</v>
      </c>
      <c r="G11" s="21">
        <v>1</v>
      </c>
      <c r="H11" s="21">
        <v>5</v>
      </c>
      <c r="I11" s="21">
        <v>2</v>
      </c>
      <c r="J11" s="21">
        <v>5</v>
      </c>
      <c r="K11" s="21">
        <v>2</v>
      </c>
      <c r="L11" s="21">
        <v>5</v>
      </c>
      <c r="M11" s="12">
        <f t="shared" si="0"/>
        <v>26</v>
      </c>
      <c r="N11" s="22">
        <v>3</v>
      </c>
      <c r="O11" s="22">
        <v>1</v>
      </c>
      <c r="P11" s="22">
        <v>1</v>
      </c>
      <c r="Q11" s="22">
        <v>3</v>
      </c>
      <c r="R11" s="22">
        <v>5</v>
      </c>
      <c r="S11" s="22">
        <v>3</v>
      </c>
      <c r="T11" s="22">
        <v>1</v>
      </c>
      <c r="U11" s="22">
        <v>5</v>
      </c>
      <c r="V11" s="13">
        <f t="shared" si="1"/>
        <v>22</v>
      </c>
      <c r="W11" s="13">
        <f t="shared" si="2"/>
        <v>0</v>
      </c>
      <c r="X11" s="6">
        <f t="shared" si="3"/>
        <v>48</v>
      </c>
      <c r="Y11" s="23">
        <v>0.4583333333333333</v>
      </c>
      <c r="Z11" s="23">
        <v>0.5861111111111111</v>
      </c>
      <c r="AA11" s="15">
        <f t="shared" si="4"/>
        <v>0.12777777777777782</v>
      </c>
      <c r="AE11" s="38">
        <v>300</v>
      </c>
      <c r="AF11" s="38">
        <v>19</v>
      </c>
      <c r="AG11" s="46" t="s">
        <v>100</v>
      </c>
    </row>
    <row r="12" spans="1:33" ht="15.75">
      <c r="A12" s="8">
        <v>8</v>
      </c>
      <c r="B12" s="19">
        <v>77</v>
      </c>
      <c r="C12" s="42">
        <v>1992</v>
      </c>
      <c r="D12" s="59" t="s">
        <v>41</v>
      </c>
      <c r="E12" s="21">
        <v>0</v>
      </c>
      <c r="F12" s="21">
        <v>5</v>
      </c>
      <c r="G12" s="21">
        <v>2</v>
      </c>
      <c r="H12" s="21">
        <v>5</v>
      </c>
      <c r="I12" s="21">
        <v>5</v>
      </c>
      <c r="J12" s="21">
        <v>5</v>
      </c>
      <c r="K12" s="21">
        <v>5</v>
      </c>
      <c r="L12" s="21">
        <v>5</v>
      </c>
      <c r="M12" s="12">
        <f t="shared" si="0"/>
        <v>32</v>
      </c>
      <c r="N12" s="22">
        <v>2</v>
      </c>
      <c r="O12" s="22">
        <v>5</v>
      </c>
      <c r="P12" s="22">
        <v>3</v>
      </c>
      <c r="Q12" s="22">
        <v>5</v>
      </c>
      <c r="R12" s="22">
        <v>5</v>
      </c>
      <c r="S12" s="22">
        <v>5</v>
      </c>
      <c r="T12" s="22">
        <v>3</v>
      </c>
      <c r="U12" s="22">
        <v>5</v>
      </c>
      <c r="V12" s="13">
        <f t="shared" si="1"/>
        <v>33</v>
      </c>
      <c r="W12" s="13">
        <f t="shared" si="2"/>
        <v>0</v>
      </c>
      <c r="X12" s="6">
        <f t="shared" si="3"/>
        <v>65</v>
      </c>
      <c r="Y12" s="23">
        <v>0.4583333333333333</v>
      </c>
      <c r="Z12" s="23">
        <v>0.5986111111111111</v>
      </c>
      <c r="AA12" s="15">
        <f t="shared" si="4"/>
        <v>0.14027777777777778</v>
      </c>
      <c r="AE12" s="38">
        <v>300</v>
      </c>
      <c r="AF12" s="38">
        <v>19</v>
      </c>
      <c r="AG12" s="46" t="s">
        <v>101</v>
      </c>
    </row>
    <row r="13" spans="1:33" ht="15.75">
      <c r="A13" s="8">
        <v>9</v>
      </c>
      <c r="B13" s="19">
        <v>69</v>
      </c>
      <c r="C13" s="42">
        <v>1990</v>
      </c>
      <c r="D13" s="59" t="s">
        <v>36</v>
      </c>
      <c r="E13" s="21">
        <v>5</v>
      </c>
      <c r="F13" s="21">
        <v>5</v>
      </c>
      <c r="G13" s="21">
        <v>5</v>
      </c>
      <c r="H13" s="21">
        <v>5</v>
      </c>
      <c r="I13" s="21">
        <v>5</v>
      </c>
      <c r="J13" s="21">
        <v>5</v>
      </c>
      <c r="K13" s="21">
        <v>5</v>
      </c>
      <c r="L13" s="21">
        <v>5</v>
      </c>
      <c r="M13" s="12">
        <f t="shared" si="0"/>
        <v>40</v>
      </c>
      <c r="N13" s="22">
        <v>5</v>
      </c>
      <c r="O13" s="22">
        <v>5</v>
      </c>
      <c r="P13" s="22">
        <v>5</v>
      </c>
      <c r="Q13" s="22">
        <v>5</v>
      </c>
      <c r="R13" s="22">
        <v>5</v>
      </c>
      <c r="S13" s="22">
        <v>5</v>
      </c>
      <c r="T13" s="22">
        <v>5</v>
      </c>
      <c r="U13" s="22">
        <v>5</v>
      </c>
      <c r="V13" s="13">
        <f t="shared" si="1"/>
        <v>40</v>
      </c>
      <c r="W13" s="13">
        <f t="shared" si="2"/>
        <v>0</v>
      </c>
      <c r="X13" s="6">
        <f t="shared" si="3"/>
        <v>80</v>
      </c>
      <c r="Y13" s="23">
        <v>0.4583333333333333</v>
      </c>
      <c r="Z13" s="23">
        <v>0.6256944444444444</v>
      </c>
      <c r="AA13" s="15">
        <f t="shared" si="4"/>
        <v>0.16736111111111113</v>
      </c>
      <c r="AE13" s="38">
        <v>300</v>
      </c>
      <c r="AF13" s="38">
        <v>21</v>
      </c>
      <c r="AG13" s="46" t="s">
        <v>96</v>
      </c>
    </row>
    <row r="14" spans="1:33" ht="15.75">
      <c r="A14" s="8"/>
      <c r="B14" s="19"/>
      <c r="C14" s="42"/>
      <c r="D14" s="25"/>
      <c r="E14" s="21"/>
      <c r="F14" s="21"/>
      <c r="G14" s="21"/>
      <c r="H14" s="21"/>
      <c r="I14" s="21"/>
      <c r="J14" s="21"/>
      <c r="K14" s="21"/>
      <c r="L14" s="21"/>
      <c r="M14" s="12">
        <f t="shared" si="0"/>
        <v>0</v>
      </c>
      <c r="N14" s="22"/>
      <c r="O14" s="22"/>
      <c r="P14" s="22"/>
      <c r="Q14" s="22"/>
      <c r="R14" s="22"/>
      <c r="S14" s="22"/>
      <c r="T14" s="22"/>
      <c r="U14" s="22"/>
      <c r="V14" s="13">
        <f t="shared" si="1"/>
        <v>0</v>
      </c>
      <c r="W14" s="13">
        <f t="shared" si="2"/>
        <v>0</v>
      </c>
      <c r="X14" s="6">
        <f t="shared" si="3"/>
        <v>0</v>
      </c>
      <c r="Y14" s="23"/>
      <c r="Z14" s="23"/>
      <c r="AA14" s="15">
        <f t="shared" si="4"/>
        <v>0</v>
      </c>
      <c r="AE14" s="38"/>
      <c r="AF14" s="38"/>
      <c r="AG14" s="46"/>
    </row>
  </sheetData>
  <sheetProtection password="CA6B" sheet="1" objects="1" scenarios="1" selectLockedCells="1" selectUnlockedCells="1"/>
  <mergeCells count="17">
    <mergeCell ref="AG2:AG4"/>
    <mergeCell ref="AE2:AE3"/>
    <mergeCell ref="AB2:AB4"/>
    <mergeCell ref="W3:W4"/>
    <mergeCell ref="X3:X4"/>
    <mergeCell ref="AF2:AF4"/>
    <mergeCell ref="C2:C4"/>
    <mergeCell ref="A1:AA1"/>
    <mergeCell ref="A2:A4"/>
    <mergeCell ref="B2:B4"/>
    <mergeCell ref="D2:D4"/>
    <mergeCell ref="E2:X2"/>
    <mergeCell ref="Y2:Y4"/>
    <mergeCell ref="Z2:Z4"/>
    <mergeCell ref="AA2:AA4"/>
    <mergeCell ref="E3:M3"/>
    <mergeCell ref="N3:V3"/>
  </mergeCells>
  <printOptions/>
  <pageMargins left="0.7874015748031497" right="0.7874015748031497" top="0.3937007874015748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0"/>
  <sheetViews>
    <sheetView zoomScale="120" zoomScaleNormal="120" zoomScalePageLayoutView="0" workbookViewId="0" topLeftCell="A1">
      <selection activeCell="D20" sqref="D20"/>
    </sheetView>
  </sheetViews>
  <sheetFormatPr defaultColWidth="9.140625" defaultRowHeight="12.75"/>
  <cols>
    <col min="1" max="1" width="5.8515625" style="0" customWidth="1"/>
    <col min="2" max="2" width="7.7109375" style="0" customWidth="1"/>
    <col min="3" max="3" width="8.00390625" style="0" customWidth="1"/>
    <col min="4" max="4" width="19.421875" style="0" customWidth="1"/>
    <col min="5" max="12" width="2.8515625" style="0" customWidth="1"/>
    <col min="13" max="13" width="3.7109375" style="0" customWidth="1"/>
    <col min="14" max="21" width="2.8515625" style="0" customWidth="1"/>
    <col min="22" max="22" width="3.7109375" style="0" customWidth="1"/>
    <col min="23" max="23" width="6.421875" style="0" customWidth="1"/>
    <col min="24" max="24" width="8.421875" style="0" customWidth="1"/>
    <col min="25" max="26" width="7.140625" style="0" customWidth="1"/>
    <col min="27" max="27" width="8.421875" style="0" customWidth="1"/>
    <col min="28" max="29" width="0" style="2" hidden="1" customWidth="1"/>
    <col min="30" max="30" width="18.57421875" style="2" hidden="1" customWidth="1"/>
    <col min="32" max="32" width="5.140625" style="0" customWidth="1"/>
  </cols>
  <sheetData>
    <row r="1" spans="1:32" s="71" customFormat="1" ht="45.75" customHeight="1">
      <c r="A1" s="123" t="s">
        <v>91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67"/>
      <c r="AC1" s="68"/>
      <c r="AD1" s="68"/>
      <c r="AE1" s="69">
        <v>310</v>
      </c>
      <c r="AF1" s="70"/>
    </row>
    <row r="2" spans="1:32" s="4" customFormat="1" ht="19.5" customHeight="1">
      <c r="A2" s="87" t="s">
        <v>0</v>
      </c>
      <c r="B2" s="84" t="s">
        <v>1</v>
      </c>
      <c r="C2" s="90" t="s">
        <v>77</v>
      </c>
      <c r="D2" s="83" t="s">
        <v>2</v>
      </c>
      <c r="E2" s="66" t="s">
        <v>3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  <c r="X2" s="32"/>
      <c r="Y2" s="66" t="s">
        <v>4</v>
      </c>
      <c r="Z2" s="66" t="s">
        <v>5</v>
      </c>
      <c r="AA2" s="34" t="s">
        <v>6</v>
      </c>
      <c r="AB2" s="95" t="s">
        <v>7</v>
      </c>
      <c r="AC2" s="5"/>
      <c r="AD2" s="5"/>
      <c r="AE2" s="103" t="s">
        <v>90</v>
      </c>
      <c r="AF2" s="116" t="s">
        <v>89</v>
      </c>
    </row>
    <row r="3" spans="1:32" s="4" customFormat="1" ht="19.5" customHeight="1">
      <c r="A3" s="87"/>
      <c r="B3" s="84"/>
      <c r="C3" s="91"/>
      <c r="D3" s="65"/>
      <c r="E3" s="33" t="s">
        <v>8</v>
      </c>
      <c r="F3" s="97"/>
      <c r="G3" s="97"/>
      <c r="H3" s="97"/>
      <c r="I3" s="97"/>
      <c r="J3" s="97"/>
      <c r="K3" s="97"/>
      <c r="L3" s="97"/>
      <c r="M3" s="97"/>
      <c r="N3" s="98" t="s">
        <v>9</v>
      </c>
      <c r="O3" s="98"/>
      <c r="P3" s="98"/>
      <c r="Q3" s="98"/>
      <c r="R3" s="98"/>
      <c r="S3" s="98"/>
      <c r="T3" s="98"/>
      <c r="U3" s="98"/>
      <c r="V3" s="98"/>
      <c r="W3" s="99" t="s">
        <v>10</v>
      </c>
      <c r="X3" s="101" t="s">
        <v>11</v>
      </c>
      <c r="Y3" s="33"/>
      <c r="Z3" s="33"/>
      <c r="AA3" s="89"/>
      <c r="AB3" s="95"/>
      <c r="AC3" s="5"/>
      <c r="AD3" s="5" t="s">
        <v>12</v>
      </c>
      <c r="AE3" s="122"/>
      <c r="AF3" s="114"/>
    </row>
    <row r="4" spans="1:32" s="4" customFormat="1" ht="19.5" customHeight="1">
      <c r="A4" s="88"/>
      <c r="B4" s="82"/>
      <c r="C4" s="92"/>
      <c r="D4" s="65"/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 t="s">
        <v>13</v>
      </c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6">
        <v>7</v>
      </c>
      <c r="U4" s="6">
        <v>8</v>
      </c>
      <c r="V4" s="6" t="s">
        <v>13</v>
      </c>
      <c r="W4" s="100"/>
      <c r="X4" s="102"/>
      <c r="Y4" s="33"/>
      <c r="Z4" s="33"/>
      <c r="AA4" s="89"/>
      <c r="AB4" s="96"/>
      <c r="AC4" s="7"/>
      <c r="AD4" s="7" t="s">
        <v>14</v>
      </c>
      <c r="AE4" s="38">
        <f>SUM(AE5:AE10)</f>
        <v>1500</v>
      </c>
      <c r="AF4" s="114"/>
    </row>
    <row r="5" spans="1:32" s="18" customFormat="1" ht="18" customHeight="1">
      <c r="A5" s="8">
        <v>1</v>
      </c>
      <c r="B5" s="19">
        <v>31</v>
      </c>
      <c r="C5" s="42">
        <v>1994</v>
      </c>
      <c r="D5" s="20" t="s">
        <v>29</v>
      </c>
      <c r="E5" s="21">
        <v>2</v>
      </c>
      <c r="F5" s="21">
        <v>1</v>
      </c>
      <c r="G5" s="21">
        <v>2</v>
      </c>
      <c r="H5" s="21">
        <v>3</v>
      </c>
      <c r="I5" s="21">
        <v>5</v>
      </c>
      <c r="J5" s="21">
        <v>5</v>
      </c>
      <c r="K5" s="21">
        <v>3</v>
      </c>
      <c r="L5" s="21">
        <v>5</v>
      </c>
      <c r="M5" s="12">
        <f>SUM(E5:L5)</f>
        <v>26</v>
      </c>
      <c r="N5" s="22">
        <v>0</v>
      </c>
      <c r="O5" s="22">
        <v>1</v>
      </c>
      <c r="P5" s="22">
        <v>1</v>
      </c>
      <c r="Q5" s="22">
        <v>2</v>
      </c>
      <c r="R5" s="22">
        <v>3</v>
      </c>
      <c r="S5" s="22">
        <v>3</v>
      </c>
      <c r="T5" s="22">
        <v>0</v>
      </c>
      <c r="U5" s="22">
        <v>5</v>
      </c>
      <c r="V5" s="13">
        <f>SUM(N5:U5)</f>
        <v>15</v>
      </c>
      <c r="W5" s="13">
        <f>W10</f>
        <v>0</v>
      </c>
      <c r="X5" s="6">
        <f>V5+M5+W5</f>
        <v>41</v>
      </c>
      <c r="Y5" s="23">
        <v>0.4166666666666667</v>
      </c>
      <c r="Z5" s="23">
        <v>0.6208333333333333</v>
      </c>
      <c r="AA5" s="15">
        <f>SUM(Z5-Y5)</f>
        <v>0.20416666666666666</v>
      </c>
      <c r="AB5" s="16"/>
      <c r="AC5" s="17">
        <f>IF(Junior!AA5&lt;'[1]Čas'!B2,0,((Junior!AA5*60)-('[1]Čas'!B2*60))/5)</f>
        <v>0.03333333333333357</v>
      </c>
      <c r="AD5" s="17" t="str">
        <f>IF(W5&gt;12,"PŘEKROČEN ČAS","STIHL")</f>
        <v>STIHL</v>
      </c>
      <c r="AE5" s="38">
        <v>300</v>
      </c>
      <c r="AF5" s="38">
        <v>17</v>
      </c>
    </row>
    <row r="6" spans="1:32" ht="15.75">
      <c r="A6" s="8">
        <v>2</v>
      </c>
      <c r="B6" s="19">
        <v>36</v>
      </c>
      <c r="C6" s="42">
        <v>1995</v>
      </c>
      <c r="D6" s="20" t="s">
        <v>32</v>
      </c>
      <c r="E6" s="21">
        <v>1</v>
      </c>
      <c r="F6" s="21">
        <v>5</v>
      </c>
      <c r="G6" s="21">
        <v>1</v>
      </c>
      <c r="H6" s="21">
        <v>5</v>
      </c>
      <c r="I6" s="21">
        <v>2</v>
      </c>
      <c r="J6" s="21">
        <v>5</v>
      </c>
      <c r="K6" s="21">
        <v>1</v>
      </c>
      <c r="L6" s="21">
        <v>5</v>
      </c>
      <c r="M6" s="12">
        <f>SUM(E6:L6)</f>
        <v>25</v>
      </c>
      <c r="N6" s="22">
        <v>5</v>
      </c>
      <c r="O6" s="22">
        <v>3</v>
      </c>
      <c r="P6" s="22">
        <v>0</v>
      </c>
      <c r="Q6" s="22">
        <v>5</v>
      </c>
      <c r="R6" s="22">
        <v>2</v>
      </c>
      <c r="S6" s="22">
        <v>3</v>
      </c>
      <c r="T6" s="22">
        <v>1</v>
      </c>
      <c r="U6" s="22">
        <v>1</v>
      </c>
      <c r="V6" s="13">
        <f>SUM(N6:U6)</f>
        <v>20</v>
      </c>
      <c r="W6" s="13">
        <f>INT(AC6*2.4*10+0.99)</f>
        <v>0</v>
      </c>
      <c r="X6" s="6">
        <f>V6+M6+W6</f>
        <v>45</v>
      </c>
      <c r="Y6" s="23">
        <v>0.4166666666666667</v>
      </c>
      <c r="Z6" s="23">
        <v>0.6041666666666666</v>
      </c>
      <c r="AA6" s="15">
        <f>SUM(Z6-Y6)</f>
        <v>0.18749999999999994</v>
      </c>
      <c r="AE6" s="38">
        <v>300</v>
      </c>
      <c r="AF6" s="38">
        <v>16</v>
      </c>
    </row>
    <row r="7" spans="1:32" ht="15.75">
      <c r="A7" s="8">
        <v>3</v>
      </c>
      <c r="B7" s="19">
        <v>32</v>
      </c>
      <c r="C7" s="42">
        <v>1994</v>
      </c>
      <c r="D7" s="20" t="s">
        <v>30</v>
      </c>
      <c r="E7" s="21">
        <v>5</v>
      </c>
      <c r="F7" s="21">
        <v>2</v>
      </c>
      <c r="G7" s="21">
        <v>3</v>
      </c>
      <c r="H7" s="21">
        <v>5</v>
      </c>
      <c r="I7" s="21">
        <v>5</v>
      </c>
      <c r="J7" s="21">
        <v>5</v>
      </c>
      <c r="K7" s="21">
        <v>5</v>
      </c>
      <c r="L7" s="21">
        <v>5</v>
      </c>
      <c r="M7" s="12">
        <f>SUM(E7:L7)</f>
        <v>35</v>
      </c>
      <c r="N7" s="22">
        <v>3</v>
      </c>
      <c r="O7" s="22">
        <v>3</v>
      </c>
      <c r="P7" s="22">
        <v>3</v>
      </c>
      <c r="Q7" s="22">
        <v>5</v>
      </c>
      <c r="R7" s="22">
        <v>3</v>
      </c>
      <c r="S7" s="22">
        <v>3</v>
      </c>
      <c r="T7" s="22">
        <v>3</v>
      </c>
      <c r="U7" s="22">
        <v>5</v>
      </c>
      <c r="V7" s="13">
        <f>SUM(N7:U7)</f>
        <v>28</v>
      </c>
      <c r="W7" s="13">
        <f>INT(AC7*2.4*10+0.99)</f>
        <v>0</v>
      </c>
      <c r="X7" s="6">
        <f>V7+M7+W7</f>
        <v>63</v>
      </c>
      <c r="Y7" s="23">
        <v>0.4166666666666667</v>
      </c>
      <c r="Z7" s="23">
        <v>0.5729166666666666</v>
      </c>
      <c r="AA7" s="15">
        <f>SUM(Z7-Y7)</f>
        <v>0.15624999999999994</v>
      </c>
      <c r="AE7" s="38">
        <v>300</v>
      </c>
      <c r="AF7" s="38">
        <v>17</v>
      </c>
    </row>
    <row r="8" spans="1:32" ht="15.75">
      <c r="A8" s="8">
        <v>4</v>
      </c>
      <c r="B8" s="19">
        <v>33</v>
      </c>
      <c r="C8" s="42">
        <v>1994</v>
      </c>
      <c r="D8" s="20" t="s">
        <v>31</v>
      </c>
      <c r="E8" s="21">
        <v>0</v>
      </c>
      <c r="F8" s="21">
        <v>3</v>
      </c>
      <c r="G8" s="21">
        <v>5</v>
      </c>
      <c r="H8" s="21">
        <v>5</v>
      </c>
      <c r="I8" s="21">
        <v>5</v>
      </c>
      <c r="J8" s="21">
        <v>5</v>
      </c>
      <c r="K8" s="21">
        <v>5</v>
      </c>
      <c r="L8" s="21">
        <v>5</v>
      </c>
      <c r="M8" s="12">
        <f>SUM(E8:L8)</f>
        <v>33</v>
      </c>
      <c r="N8" s="22">
        <v>0</v>
      </c>
      <c r="O8" s="22">
        <v>3</v>
      </c>
      <c r="P8" s="22">
        <v>5</v>
      </c>
      <c r="Q8" s="22">
        <v>5</v>
      </c>
      <c r="R8" s="22">
        <v>5</v>
      </c>
      <c r="S8" s="22">
        <v>5</v>
      </c>
      <c r="T8" s="22">
        <v>5</v>
      </c>
      <c r="U8" s="22">
        <v>5</v>
      </c>
      <c r="V8" s="13">
        <f>SUM(N8:U8)</f>
        <v>33</v>
      </c>
      <c r="W8" s="13">
        <f>INT(AC8*2.4*10+0.99)</f>
        <v>0</v>
      </c>
      <c r="X8" s="6">
        <f>V8+M8+W8</f>
        <v>66</v>
      </c>
      <c r="Y8" s="23">
        <v>0.4166666666666667</v>
      </c>
      <c r="Z8" s="23">
        <v>0.5694444444444444</v>
      </c>
      <c r="AA8" s="15">
        <f>SUM(Z8-Y8)</f>
        <v>0.15277777777777773</v>
      </c>
      <c r="AE8" s="38">
        <v>300</v>
      </c>
      <c r="AF8" s="38">
        <v>17</v>
      </c>
    </row>
    <row r="9" spans="1:32" ht="15.75">
      <c r="A9" s="8">
        <v>5</v>
      </c>
      <c r="B9" s="19">
        <v>37</v>
      </c>
      <c r="C9" s="42">
        <v>1995</v>
      </c>
      <c r="D9" s="20" t="s">
        <v>33</v>
      </c>
      <c r="E9" s="21">
        <v>5</v>
      </c>
      <c r="F9" s="21">
        <v>5</v>
      </c>
      <c r="G9" s="21">
        <v>2</v>
      </c>
      <c r="H9" s="21">
        <v>5</v>
      </c>
      <c r="I9" s="21">
        <v>5</v>
      </c>
      <c r="J9" s="21">
        <v>5</v>
      </c>
      <c r="K9" s="21">
        <v>5</v>
      </c>
      <c r="L9" s="21">
        <v>5</v>
      </c>
      <c r="M9" s="12">
        <f>SUM(E9:L9)</f>
        <v>37</v>
      </c>
      <c r="N9" s="22">
        <v>3</v>
      </c>
      <c r="O9" s="22">
        <v>5</v>
      </c>
      <c r="P9" s="22">
        <v>2</v>
      </c>
      <c r="Q9" s="22">
        <v>5</v>
      </c>
      <c r="R9" s="22">
        <v>5</v>
      </c>
      <c r="S9" s="22">
        <v>5</v>
      </c>
      <c r="T9" s="22">
        <v>1</v>
      </c>
      <c r="U9" s="22">
        <v>5</v>
      </c>
      <c r="V9" s="13">
        <f>SUM(N9:U9)</f>
        <v>31</v>
      </c>
      <c r="W9" s="13">
        <f>INT(AC9*2.4*10+0.99)</f>
        <v>0</v>
      </c>
      <c r="X9" s="6">
        <f>V9+M9+W9</f>
        <v>68</v>
      </c>
      <c r="Y9" s="23">
        <v>0.4166666666666667</v>
      </c>
      <c r="Z9" s="23">
        <v>0.5743055555555555</v>
      </c>
      <c r="AA9" s="15">
        <f>SUM(Z9-Y9)</f>
        <v>0.15763888888888883</v>
      </c>
      <c r="AE9" s="38">
        <v>300</v>
      </c>
      <c r="AF9" s="38">
        <v>16</v>
      </c>
    </row>
    <row r="10" spans="1:32" ht="15.75">
      <c r="A10" s="8"/>
      <c r="B10" s="19"/>
      <c r="C10" s="42"/>
      <c r="D10" s="20"/>
      <c r="E10" s="21"/>
      <c r="F10" s="21"/>
      <c r="G10" s="21"/>
      <c r="H10" s="21"/>
      <c r="I10" s="21"/>
      <c r="J10" s="21"/>
      <c r="K10" s="21"/>
      <c r="L10" s="21"/>
      <c r="M10" s="12"/>
      <c r="N10" s="22"/>
      <c r="O10" s="22"/>
      <c r="P10" s="22"/>
      <c r="Q10" s="22"/>
      <c r="R10" s="22"/>
      <c r="S10" s="22"/>
      <c r="T10" s="22"/>
      <c r="U10" s="22"/>
      <c r="V10" s="13"/>
      <c r="W10" s="13"/>
      <c r="X10" s="6"/>
      <c r="Y10" s="23"/>
      <c r="Z10" s="23"/>
      <c r="AA10" s="15"/>
      <c r="AE10" s="38"/>
      <c r="AF10" s="38"/>
    </row>
  </sheetData>
  <sheetProtection password="CA6B" sheet="1" objects="1" scenarios="1" selectLockedCells="1" selectUnlockedCells="1"/>
  <mergeCells count="16">
    <mergeCell ref="AA2:AA4"/>
    <mergeCell ref="AB2:AB4"/>
    <mergeCell ref="E3:M3"/>
    <mergeCell ref="N3:V3"/>
    <mergeCell ref="W3:W4"/>
    <mergeCell ref="X3:X4"/>
    <mergeCell ref="AE2:AE3"/>
    <mergeCell ref="AF2:AF4"/>
    <mergeCell ref="A1:AA1"/>
    <mergeCell ref="A2:A4"/>
    <mergeCell ref="B2:B4"/>
    <mergeCell ref="C2:C4"/>
    <mergeCell ref="D2:D4"/>
    <mergeCell ref="E2:X2"/>
    <mergeCell ref="Y2:Y4"/>
    <mergeCell ref="Z2:Z4"/>
  </mergeCells>
  <printOptions/>
  <pageMargins left="0.7874015748031497" right="0.7874015748031497" top="0.3937007874015748" bottom="0.3937007874015748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F16"/>
  <sheetViews>
    <sheetView zoomScale="120" zoomScaleNormal="120" zoomScalePageLayoutView="0" workbookViewId="0" topLeftCell="A1">
      <selection activeCell="AJ11" sqref="AJ11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6.7109375" style="0" customWidth="1"/>
    <col min="4" max="4" width="18.421875" style="0" customWidth="1"/>
    <col min="5" max="22" width="3.7109375" style="0" customWidth="1"/>
    <col min="23" max="23" width="6.28125" style="0" customWidth="1"/>
    <col min="24" max="24" width="8.28125" style="0" customWidth="1"/>
    <col min="25" max="26" width="6.7109375" style="0" customWidth="1"/>
    <col min="27" max="27" width="8.421875" style="0" customWidth="1"/>
    <col min="28" max="29" width="0" style="2" hidden="1" customWidth="1"/>
    <col min="30" max="30" width="18.57421875" style="2" hidden="1" customWidth="1"/>
    <col min="31" max="31" width="10.00390625" style="2" customWidth="1"/>
  </cols>
  <sheetData>
    <row r="1" spans="1:31" s="71" customFormat="1" ht="48.75" customHeight="1" thickBot="1">
      <c r="A1" s="130" t="s">
        <v>102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73"/>
      <c r="AC1" s="74"/>
      <c r="AD1" s="74"/>
      <c r="AE1" s="74"/>
    </row>
    <row r="2" spans="1:32" s="4" customFormat="1" ht="19.5" customHeight="1">
      <c r="A2" s="131" t="s">
        <v>0</v>
      </c>
      <c r="B2" s="133" t="s">
        <v>1</v>
      </c>
      <c r="C2" s="136" t="s">
        <v>44</v>
      </c>
      <c r="D2" s="135" t="s">
        <v>2</v>
      </c>
      <c r="E2" s="109" t="s">
        <v>3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1"/>
      <c r="X2" s="111"/>
      <c r="Y2" s="109" t="s">
        <v>4</v>
      </c>
      <c r="Z2" s="109" t="s">
        <v>5</v>
      </c>
      <c r="AA2" s="112" t="s">
        <v>6</v>
      </c>
      <c r="AB2" s="121" t="s">
        <v>7</v>
      </c>
      <c r="AC2" s="3"/>
      <c r="AD2" s="3"/>
      <c r="AE2" s="128" t="s">
        <v>103</v>
      </c>
      <c r="AF2" s="125" t="s">
        <v>89</v>
      </c>
    </row>
    <row r="3" spans="1:32" s="4" customFormat="1" ht="19.5" customHeight="1">
      <c r="A3" s="132"/>
      <c r="B3" s="134"/>
      <c r="C3" s="137"/>
      <c r="D3" s="65"/>
      <c r="E3" s="33" t="s">
        <v>8</v>
      </c>
      <c r="F3" s="97"/>
      <c r="G3" s="97"/>
      <c r="H3" s="97"/>
      <c r="I3" s="97"/>
      <c r="J3" s="97"/>
      <c r="K3" s="97"/>
      <c r="L3" s="97"/>
      <c r="M3" s="97"/>
      <c r="N3" s="98" t="s">
        <v>9</v>
      </c>
      <c r="O3" s="98"/>
      <c r="P3" s="98"/>
      <c r="Q3" s="98"/>
      <c r="R3" s="98"/>
      <c r="S3" s="98"/>
      <c r="T3" s="98"/>
      <c r="U3" s="98"/>
      <c r="V3" s="98"/>
      <c r="W3" s="99" t="s">
        <v>10</v>
      </c>
      <c r="X3" s="101" t="s">
        <v>11</v>
      </c>
      <c r="Y3" s="33"/>
      <c r="Z3" s="33"/>
      <c r="AA3" s="89"/>
      <c r="AB3" s="95"/>
      <c r="AC3" s="5"/>
      <c r="AD3" s="5" t="s">
        <v>12</v>
      </c>
      <c r="AE3" s="129"/>
      <c r="AF3" s="126"/>
    </row>
    <row r="4" spans="1:32" s="4" customFormat="1" ht="19.5" customHeight="1">
      <c r="A4" s="132"/>
      <c r="B4" s="134"/>
      <c r="C4" s="138"/>
      <c r="D4" s="65"/>
      <c r="E4" s="6">
        <v>11</v>
      </c>
      <c r="F4" s="6">
        <v>12</v>
      </c>
      <c r="G4" s="6">
        <v>13</v>
      </c>
      <c r="H4" s="6">
        <v>14</v>
      </c>
      <c r="I4" s="6">
        <v>15</v>
      </c>
      <c r="J4" s="6">
        <v>16</v>
      </c>
      <c r="K4" s="6">
        <v>17</v>
      </c>
      <c r="L4" s="6">
        <v>18</v>
      </c>
      <c r="M4" s="6" t="s">
        <v>13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 t="s">
        <v>13</v>
      </c>
      <c r="W4" s="100"/>
      <c r="X4" s="102"/>
      <c r="Y4" s="33"/>
      <c r="Z4" s="33"/>
      <c r="AA4" s="89"/>
      <c r="AB4" s="96"/>
      <c r="AC4" s="7"/>
      <c r="AD4" s="7" t="s">
        <v>14</v>
      </c>
      <c r="AE4" s="50">
        <f>SUM(AE5:AE16)</f>
        <v>2200</v>
      </c>
      <c r="AF4" s="127"/>
    </row>
    <row r="5" spans="1:32" s="18" customFormat="1" ht="18.75" customHeight="1">
      <c r="A5" s="8">
        <v>1</v>
      </c>
      <c r="B5" s="9">
        <v>101</v>
      </c>
      <c r="C5" s="44">
        <v>1997</v>
      </c>
      <c r="D5" s="24" t="s">
        <v>45</v>
      </c>
      <c r="E5" s="22">
        <v>0</v>
      </c>
      <c r="F5" s="22">
        <v>1</v>
      </c>
      <c r="G5" s="22">
        <v>2</v>
      </c>
      <c r="H5" s="22">
        <v>0</v>
      </c>
      <c r="I5" s="22">
        <v>1</v>
      </c>
      <c r="J5" s="22">
        <v>0</v>
      </c>
      <c r="K5" s="22">
        <v>1</v>
      </c>
      <c r="L5" s="22">
        <v>0</v>
      </c>
      <c r="M5" s="12">
        <f aca="true" t="shared" si="0" ref="M5:M10">SUM(E5:L5)</f>
        <v>5</v>
      </c>
      <c r="N5" s="22">
        <v>0</v>
      </c>
      <c r="O5" s="22">
        <v>1</v>
      </c>
      <c r="P5" s="22">
        <v>0</v>
      </c>
      <c r="Q5" s="22">
        <v>0</v>
      </c>
      <c r="R5" s="22">
        <v>5</v>
      </c>
      <c r="S5" s="22">
        <v>1</v>
      </c>
      <c r="T5" s="22">
        <v>1</v>
      </c>
      <c r="U5" s="22">
        <v>5</v>
      </c>
      <c r="V5" s="13">
        <f aca="true" t="shared" si="1" ref="V5:V10">SUM(N5:U5)</f>
        <v>13</v>
      </c>
      <c r="W5" s="13">
        <f aca="true" t="shared" si="2" ref="W5:W10">INT(AC5*2.4*10+0.99)</f>
        <v>0</v>
      </c>
      <c r="X5" s="6">
        <f aca="true" t="shared" si="3" ref="X5:X10">V5+M5+W5</f>
        <v>18</v>
      </c>
      <c r="Y5" s="14">
        <v>0.4166666666666667</v>
      </c>
      <c r="Z5" s="14">
        <v>0.5284722222222222</v>
      </c>
      <c r="AA5" s="15">
        <f aca="true" t="shared" si="4" ref="AA5:AA10">SUM(Z5-Y5)</f>
        <v>0.11180555555555555</v>
      </c>
      <c r="AB5" s="16"/>
      <c r="AC5" s="17">
        <f>IF(Minime!AA5&lt;'[1]Čas'!B1,0,((Minime!AA5*60)-('[1]Čas'!B1*60))/5)</f>
        <v>0</v>
      </c>
      <c r="AD5" s="17" t="str">
        <f>IF(W5&gt;12,"PŘEKROČEN ČAS","STIHL")</f>
        <v>STIHL</v>
      </c>
      <c r="AE5" s="50">
        <v>200</v>
      </c>
      <c r="AF5" s="38">
        <v>14</v>
      </c>
    </row>
    <row r="6" spans="1:32" ht="15.75">
      <c r="A6" s="8">
        <v>2</v>
      </c>
      <c r="B6" s="19">
        <v>447</v>
      </c>
      <c r="C6" s="42"/>
      <c r="D6" s="20" t="s">
        <v>123</v>
      </c>
      <c r="E6" s="76">
        <v>0</v>
      </c>
      <c r="F6" s="76">
        <v>3</v>
      </c>
      <c r="G6" s="76">
        <v>1</v>
      </c>
      <c r="H6" s="76">
        <v>1</v>
      </c>
      <c r="I6" s="76">
        <v>5</v>
      </c>
      <c r="J6" s="76">
        <v>0</v>
      </c>
      <c r="K6" s="76">
        <v>1</v>
      </c>
      <c r="L6" s="76">
        <v>3</v>
      </c>
      <c r="M6" s="12">
        <f t="shared" si="0"/>
        <v>14</v>
      </c>
      <c r="N6" s="22">
        <v>0</v>
      </c>
      <c r="O6" s="22">
        <v>1</v>
      </c>
      <c r="P6" s="22">
        <v>1</v>
      </c>
      <c r="Q6" s="22">
        <v>0</v>
      </c>
      <c r="R6" s="22">
        <v>0</v>
      </c>
      <c r="S6" s="22">
        <v>0</v>
      </c>
      <c r="T6" s="22">
        <v>1</v>
      </c>
      <c r="U6" s="22">
        <v>1</v>
      </c>
      <c r="V6" s="13">
        <f t="shared" si="1"/>
        <v>4</v>
      </c>
      <c r="W6" s="13">
        <f t="shared" si="2"/>
        <v>0</v>
      </c>
      <c r="X6" s="6">
        <f t="shared" si="3"/>
        <v>18</v>
      </c>
      <c r="Y6" s="23">
        <v>0.4166666666666667</v>
      </c>
      <c r="Z6" s="23">
        <v>0.5361111111111111</v>
      </c>
      <c r="AA6" s="15">
        <f t="shared" si="4"/>
        <v>0.11944444444444441</v>
      </c>
      <c r="AE6" s="48">
        <v>200</v>
      </c>
      <c r="AF6" s="38"/>
    </row>
    <row r="7" spans="1:32" ht="15.75">
      <c r="A7" s="8">
        <v>3</v>
      </c>
      <c r="B7" s="19">
        <v>441</v>
      </c>
      <c r="C7" s="42"/>
      <c r="D7" s="20" t="s">
        <v>122</v>
      </c>
      <c r="E7" s="76">
        <v>2</v>
      </c>
      <c r="F7" s="76">
        <v>2</v>
      </c>
      <c r="G7" s="76">
        <v>0</v>
      </c>
      <c r="H7" s="76">
        <v>0</v>
      </c>
      <c r="I7" s="76">
        <v>5</v>
      </c>
      <c r="J7" s="76">
        <v>0</v>
      </c>
      <c r="K7" s="76">
        <v>0</v>
      </c>
      <c r="L7" s="76">
        <v>3</v>
      </c>
      <c r="M7" s="12">
        <f t="shared" si="0"/>
        <v>12</v>
      </c>
      <c r="N7" s="22">
        <v>1</v>
      </c>
      <c r="O7" s="22">
        <v>1</v>
      </c>
      <c r="P7" s="22">
        <v>0</v>
      </c>
      <c r="Q7" s="22">
        <v>1</v>
      </c>
      <c r="R7" s="22">
        <v>1</v>
      </c>
      <c r="S7" s="22">
        <v>0</v>
      </c>
      <c r="T7" s="22">
        <v>1</v>
      </c>
      <c r="U7" s="22">
        <v>3</v>
      </c>
      <c r="V7" s="13">
        <f t="shared" si="1"/>
        <v>8</v>
      </c>
      <c r="W7" s="13">
        <f t="shared" si="2"/>
        <v>0</v>
      </c>
      <c r="X7" s="6">
        <f t="shared" si="3"/>
        <v>20</v>
      </c>
      <c r="Y7" s="23">
        <v>0.4166666666666667</v>
      </c>
      <c r="Z7" s="23">
        <v>0.53125</v>
      </c>
      <c r="AA7" s="15">
        <f t="shared" si="4"/>
        <v>0.11458333333333331</v>
      </c>
      <c r="AE7" s="48">
        <v>200</v>
      </c>
      <c r="AF7" s="38"/>
    </row>
    <row r="8" spans="1:32" s="18" customFormat="1" ht="18" customHeight="1">
      <c r="A8" s="8">
        <v>4</v>
      </c>
      <c r="B8" s="19">
        <v>102</v>
      </c>
      <c r="C8" s="42">
        <v>1996</v>
      </c>
      <c r="D8" s="20" t="s">
        <v>46</v>
      </c>
      <c r="E8" s="76">
        <v>0</v>
      </c>
      <c r="F8" s="76">
        <v>5</v>
      </c>
      <c r="G8" s="76">
        <v>0</v>
      </c>
      <c r="H8" s="76">
        <v>0</v>
      </c>
      <c r="I8" s="76">
        <v>1</v>
      </c>
      <c r="J8" s="76">
        <v>0</v>
      </c>
      <c r="K8" s="76">
        <v>5</v>
      </c>
      <c r="L8" s="76">
        <v>5</v>
      </c>
      <c r="M8" s="12">
        <f t="shared" si="0"/>
        <v>16</v>
      </c>
      <c r="N8" s="22">
        <v>0</v>
      </c>
      <c r="O8" s="22">
        <v>5</v>
      </c>
      <c r="P8" s="22">
        <v>0</v>
      </c>
      <c r="Q8" s="22">
        <v>0</v>
      </c>
      <c r="R8" s="22">
        <v>0</v>
      </c>
      <c r="S8" s="22">
        <v>1</v>
      </c>
      <c r="T8" s="22">
        <v>5</v>
      </c>
      <c r="U8" s="22">
        <v>5</v>
      </c>
      <c r="V8" s="13">
        <f t="shared" si="1"/>
        <v>16</v>
      </c>
      <c r="W8" s="13">
        <f t="shared" si="2"/>
        <v>0</v>
      </c>
      <c r="X8" s="6">
        <f t="shared" si="3"/>
        <v>32</v>
      </c>
      <c r="Y8" s="23">
        <v>0.4166666666666667</v>
      </c>
      <c r="Z8" s="23">
        <v>0.5395833333333333</v>
      </c>
      <c r="AA8" s="15">
        <f t="shared" si="4"/>
        <v>0.12291666666666662</v>
      </c>
      <c r="AB8" s="16"/>
      <c r="AC8" s="17">
        <f>IF(Minime!AA8&lt;'[1]Čas'!B2,0,((Minime!AA8*60)-('[1]Čas'!B2*60))/5)</f>
        <v>0</v>
      </c>
      <c r="AD8" s="17" t="str">
        <f>IF(W8&gt;12,"PŘEKROČEN ČAS","STIHL")</f>
        <v>STIHL</v>
      </c>
      <c r="AE8" s="50">
        <v>200</v>
      </c>
      <c r="AF8" s="38">
        <v>15</v>
      </c>
    </row>
    <row r="9" spans="1:32" ht="15.75">
      <c r="A9" s="8">
        <v>5</v>
      </c>
      <c r="B9" s="19">
        <v>109</v>
      </c>
      <c r="C9" s="42">
        <v>1997</v>
      </c>
      <c r="D9" s="20" t="s">
        <v>50</v>
      </c>
      <c r="E9" s="76">
        <v>2</v>
      </c>
      <c r="F9" s="76">
        <v>2</v>
      </c>
      <c r="G9" s="76">
        <v>5</v>
      </c>
      <c r="H9" s="76">
        <v>3</v>
      </c>
      <c r="I9" s="76">
        <v>1</v>
      </c>
      <c r="J9" s="76">
        <v>1</v>
      </c>
      <c r="K9" s="76">
        <v>3</v>
      </c>
      <c r="L9" s="76">
        <v>3</v>
      </c>
      <c r="M9" s="12">
        <f t="shared" si="0"/>
        <v>20</v>
      </c>
      <c r="N9" s="22">
        <v>1</v>
      </c>
      <c r="O9" s="22">
        <v>2</v>
      </c>
      <c r="P9" s="22">
        <v>1</v>
      </c>
      <c r="Q9" s="22">
        <v>2</v>
      </c>
      <c r="R9" s="22">
        <v>3</v>
      </c>
      <c r="S9" s="22">
        <v>0</v>
      </c>
      <c r="T9" s="22">
        <v>5</v>
      </c>
      <c r="U9" s="22">
        <v>2</v>
      </c>
      <c r="V9" s="13">
        <f t="shared" si="1"/>
        <v>16</v>
      </c>
      <c r="W9" s="13">
        <f t="shared" si="2"/>
        <v>0</v>
      </c>
      <c r="X9" s="6">
        <f t="shared" si="3"/>
        <v>36</v>
      </c>
      <c r="Y9" s="23">
        <v>0.4166666666666667</v>
      </c>
      <c r="Z9" s="23">
        <v>0.5506944444444445</v>
      </c>
      <c r="AA9" s="15">
        <f t="shared" si="4"/>
        <v>0.1340277777777778</v>
      </c>
      <c r="AE9" s="48">
        <v>200</v>
      </c>
      <c r="AF9" s="38">
        <v>14</v>
      </c>
    </row>
    <row r="10" spans="1:32" ht="15.75">
      <c r="A10" s="8">
        <v>6</v>
      </c>
      <c r="B10" s="19">
        <v>442</v>
      </c>
      <c r="C10" s="42"/>
      <c r="D10" s="20" t="s">
        <v>121</v>
      </c>
      <c r="E10" s="76">
        <v>2</v>
      </c>
      <c r="F10" s="76">
        <v>5</v>
      </c>
      <c r="G10" s="76">
        <v>5</v>
      </c>
      <c r="H10" s="76">
        <v>2</v>
      </c>
      <c r="I10" s="76">
        <v>1</v>
      </c>
      <c r="J10" s="76">
        <v>0</v>
      </c>
      <c r="K10" s="76">
        <v>5</v>
      </c>
      <c r="L10" s="76">
        <v>5</v>
      </c>
      <c r="M10" s="12">
        <f t="shared" si="0"/>
        <v>25</v>
      </c>
      <c r="N10" s="22">
        <v>1</v>
      </c>
      <c r="O10" s="22">
        <v>2</v>
      </c>
      <c r="P10" s="22">
        <v>0</v>
      </c>
      <c r="Q10" s="22">
        <v>2</v>
      </c>
      <c r="R10" s="22">
        <v>1</v>
      </c>
      <c r="S10" s="22">
        <v>1</v>
      </c>
      <c r="T10" s="22">
        <v>3</v>
      </c>
      <c r="U10" s="22">
        <v>5</v>
      </c>
      <c r="V10" s="13">
        <f t="shared" si="1"/>
        <v>15</v>
      </c>
      <c r="W10" s="13">
        <f t="shared" si="2"/>
        <v>0</v>
      </c>
      <c r="X10" s="6">
        <f t="shared" si="3"/>
        <v>40</v>
      </c>
      <c r="Y10" s="23">
        <v>0.4166666666666667</v>
      </c>
      <c r="Z10" s="23">
        <v>0.5583333333333333</v>
      </c>
      <c r="AA10" s="15">
        <f t="shared" si="4"/>
        <v>0.14166666666666666</v>
      </c>
      <c r="AE10" s="48">
        <v>200</v>
      </c>
      <c r="AF10" s="38"/>
    </row>
    <row r="11" spans="1:32" ht="15.75">
      <c r="A11" s="8">
        <v>7</v>
      </c>
      <c r="B11" s="19">
        <v>103</v>
      </c>
      <c r="C11" s="42">
        <v>1998</v>
      </c>
      <c r="D11" s="20" t="s">
        <v>47</v>
      </c>
      <c r="E11" s="76">
        <v>5</v>
      </c>
      <c r="F11" s="76">
        <v>5</v>
      </c>
      <c r="G11" s="76">
        <v>5</v>
      </c>
      <c r="H11" s="76">
        <v>2</v>
      </c>
      <c r="I11" s="76">
        <v>2</v>
      </c>
      <c r="J11" s="76">
        <v>1</v>
      </c>
      <c r="K11" s="76">
        <v>1</v>
      </c>
      <c r="L11" s="76">
        <v>5</v>
      </c>
      <c r="M11" s="12">
        <f aca="true" t="shared" si="5" ref="M11:M16">SUM(E11:L11)</f>
        <v>26</v>
      </c>
      <c r="N11" s="22">
        <v>5</v>
      </c>
      <c r="O11" s="22">
        <v>3</v>
      </c>
      <c r="P11" s="22">
        <v>1</v>
      </c>
      <c r="Q11" s="22">
        <v>2</v>
      </c>
      <c r="R11" s="22">
        <v>1</v>
      </c>
      <c r="S11" s="22">
        <v>0</v>
      </c>
      <c r="T11" s="22">
        <v>5</v>
      </c>
      <c r="U11" s="22">
        <v>1</v>
      </c>
      <c r="V11" s="13">
        <f aca="true" t="shared" si="6" ref="V11:V16">SUM(N11:U11)</f>
        <v>18</v>
      </c>
      <c r="W11" s="13">
        <f aca="true" t="shared" si="7" ref="W11:W16">INT(AC11*2.4*10+0.99)</f>
        <v>0</v>
      </c>
      <c r="X11" s="6">
        <f>V11+M11+W11</f>
        <v>44</v>
      </c>
      <c r="Y11" s="23">
        <v>0.4166666666666667</v>
      </c>
      <c r="Z11" s="23">
        <v>0.5625</v>
      </c>
      <c r="AA11" s="15">
        <f aca="true" t="shared" si="8" ref="AA11:AA16">SUM(Z11-Y11)</f>
        <v>0.14583333333333331</v>
      </c>
      <c r="AE11" s="48">
        <v>200</v>
      </c>
      <c r="AF11" s="38">
        <v>13</v>
      </c>
    </row>
    <row r="12" spans="1:32" ht="15.75">
      <c r="A12" s="8">
        <v>8</v>
      </c>
      <c r="B12" s="19">
        <v>107</v>
      </c>
      <c r="C12" s="42">
        <v>1998</v>
      </c>
      <c r="D12" s="20" t="s">
        <v>49</v>
      </c>
      <c r="E12" s="76">
        <v>2</v>
      </c>
      <c r="F12" s="76">
        <v>5</v>
      </c>
      <c r="G12" s="76">
        <v>1</v>
      </c>
      <c r="H12" s="76">
        <v>5</v>
      </c>
      <c r="I12" s="76">
        <v>1</v>
      </c>
      <c r="J12" s="76">
        <v>2</v>
      </c>
      <c r="K12" s="76">
        <v>5</v>
      </c>
      <c r="L12" s="76">
        <v>5</v>
      </c>
      <c r="M12" s="12">
        <f>SUM(E12:L12)</f>
        <v>26</v>
      </c>
      <c r="N12" s="22">
        <v>1</v>
      </c>
      <c r="O12" s="22">
        <v>2</v>
      </c>
      <c r="P12" s="22">
        <v>5</v>
      </c>
      <c r="Q12" s="22">
        <v>2</v>
      </c>
      <c r="R12" s="22">
        <v>0</v>
      </c>
      <c r="S12" s="22">
        <v>1</v>
      </c>
      <c r="T12" s="22">
        <v>5</v>
      </c>
      <c r="U12" s="22">
        <v>5</v>
      </c>
      <c r="V12" s="13">
        <f>SUM(N12:U12)</f>
        <v>21</v>
      </c>
      <c r="W12" s="13">
        <f>INT(AC12*2.4*10+0.99)</f>
        <v>0</v>
      </c>
      <c r="X12" s="6">
        <f>V12+M12+W12</f>
        <v>47</v>
      </c>
      <c r="Y12" s="23">
        <v>0.4166666666666667</v>
      </c>
      <c r="Z12" s="23">
        <v>0.5645833333333333</v>
      </c>
      <c r="AA12" s="15">
        <f>SUM(Z12-Y12)</f>
        <v>0.14791666666666664</v>
      </c>
      <c r="AE12" s="48">
        <v>200</v>
      </c>
      <c r="AF12" s="38">
        <v>13</v>
      </c>
    </row>
    <row r="13" spans="1:32" ht="15.75">
      <c r="A13" s="8">
        <v>9</v>
      </c>
      <c r="B13" s="19">
        <v>110</v>
      </c>
      <c r="C13" s="42">
        <v>1997</v>
      </c>
      <c r="D13" s="20" t="s">
        <v>51</v>
      </c>
      <c r="E13" s="76">
        <v>3</v>
      </c>
      <c r="F13" s="76">
        <v>5</v>
      </c>
      <c r="G13" s="76">
        <v>5</v>
      </c>
      <c r="H13" s="76">
        <v>5</v>
      </c>
      <c r="I13" s="76">
        <v>5</v>
      </c>
      <c r="J13" s="76">
        <v>1</v>
      </c>
      <c r="K13" s="76">
        <v>5</v>
      </c>
      <c r="L13" s="76">
        <v>5</v>
      </c>
      <c r="M13" s="12">
        <f>SUM(E13:L13)</f>
        <v>34</v>
      </c>
      <c r="N13" s="22">
        <v>5</v>
      </c>
      <c r="O13" s="22">
        <v>5</v>
      </c>
      <c r="P13" s="22">
        <v>5</v>
      </c>
      <c r="Q13" s="22">
        <v>2</v>
      </c>
      <c r="R13" s="22">
        <v>2</v>
      </c>
      <c r="S13" s="22">
        <v>5</v>
      </c>
      <c r="T13" s="22">
        <v>5</v>
      </c>
      <c r="U13" s="22">
        <v>5</v>
      </c>
      <c r="V13" s="13">
        <f>SUM(N13:U13)</f>
        <v>34</v>
      </c>
      <c r="W13" s="13">
        <f>INT(AC13*2.4*10+0.99)</f>
        <v>0</v>
      </c>
      <c r="X13" s="6">
        <f>V13+M13+W13</f>
        <v>68</v>
      </c>
      <c r="Y13" s="23">
        <v>0.4166666666666667</v>
      </c>
      <c r="Z13" s="23">
        <v>0.5590277777777778</v>
      </c>
      <c r="AA13" s="15">
        <f>SUM(Z13-Y13)</f>
        <v>0.1423611111111111</v>
      </c>
      <c r="AE13" s="48">
        <v>200</v>
      </c>
      <c r="AF13" s="38">
        <v>14</v>
      </c>
    </row>
    <row r="14" spans="1:32" ht="15.75">
      <c r="A14" s="8">
        <v>10</v>
      </c>
      <c r="B14" s="19">
        <v>104</v>
      </c>
      <c r="C14" s="42">
        <v>1997</v>
      </c>
      <c r="D14" s="20" t="s">
        <v>48</v>
      </c>
      <c r="E14" s="76">
        <v>5</v>
      </c>
      <c r="F14" s="76">
        <v>5</v>
      </c>
      <c r="G14" s="76">
        <v>5</v>
      </c>
      <c r="H14" s="76">
        <v>5</v>
      </c>
      <c r="I14" s="76">
        <v>5</v>
      </c>
      <c r="J14" s="76">
        <v>2</v>
      </c>
      <c r="K14" s="76">
        <v>5</v>
      </c>
      <c r="L14" s="76">
        <v>5</v>
      </c>
      <c r="M14" s="12">
        <f>SUM(E14:L14)</f>
        <v>37</v>
      </c>
      <c r="N14" s="22">
        <v>5</v>
      </c>
      <c r="O14" s="22">
        <v>5</v>
      </c>
      <c r="P14" s="22">
        <v>5</v>
      </c>
      <c r="Q14" s="22">
        <v>3</v>
      </c>
      <c r="R14" s="22">
        <v>5</v>
      </c>
      <c r="S14" s="22">
        <v>2</v>
      </c>
      <c r="T14" s="22">
        <v>5</v>
      </c>
      <c r="U14" s="22">
        <v>5</v>
      </c>
      <c r="V14" s="13">
        <f>SUM(N14:U14)</f>
        <v>35</v>
      </c>
      <c r="W14" s="13">
        <f>INT(AC14*2.4*10+0.99)</f>
        <v>0</v>
      </c>
      <c r="X14" s="6">
        <f>V14+M14+W14</f>
        <v>72</v>
      </c>
      <c r="Y14" s="23">
        <v>0.4166666666666667</v>
      </c>
      <c r="Z14" s="23">
        <v>0.5416666666666666</v>
      </c>
      <c r="AA14" s="15">
        <f>SUM(Z14-Y14)</f>
        <v>0.12499999999999994</v>
      </c>
      <c r="AE14" s="48">
        <v>200</v>
      </c>
      <c r="AF14" s="38">
        <v>14</v>
      </c>
    </row>
    <row r="15" spans="1:32" ht="15.75">
      <c r="A15" s="8">
        <v>11</v>
      </c>
      <c r="B15" s="19">
        <v>440</v>
      </c>
      <c r="C15" s="25"/>
      <c r="D15" s="20" t="s">
        <v>120</v>
      </c>
      <c r="E15" s="79" t="s">
        <v>124</v>
      </c>
      <c r="F15" s="79" t="s">
        <v>124</v>
      </c>
      <c r="G15" s="76">
        <v>2</v>
      </c>
      <c r="H15" s="76">
        <v>5</v>
      </c>
      <c r="I15" s="76">
        <v>2</v>
      </c>
      <c r="J15" s="76">
        <v>2</v>
      </c>
      <c r="K15" s="76">
        <v>5</v>
      </c>
      <c r="L15" s="76">
        <v>5</v>
      </c>
      <c r="M15" s="12">
        <f t="shared" si="5"/>
        <v>21</v>
      </c>
      <c r="N15" s="78" t="s">
        <v>124</v>
      </c>
      <c r="O15" s="78" t="s">
        <v>124</v>
      </c>
      <c r="P15" s="78" t="s">
        <v>124</v>
      </c>
      <c r="Q15" s="78" t="s">
        <v>124</v>
      </c>
      <c r="R15" s="78" t="s">
        <v>124</v>
      </c>
      <c r="S15" s="78" t="s">
        <v>124</v>
      </c>
      <c r="T15" s="78" t="s">
        <v>124</v>
      </c>
      <c r="U15" s="78" t="s">
        <v>124</v>
      </c>
      <c r="V15" s="13">
        <f t="shared" si="6"/>
        <v>0</v>
      </c>
      <c r="W15" s="13">
        <f t="shared" si="7"/>
        <v>0</v>
      </c>
      <c r="X15" s="6" t="s">
        <v>125</v>
      </c>
      <c r="Y15" s="23">
        <v>0.4166666666666667</v>
      </c>
      <c r="Z15" s="72" t="s">
        <v>126</v>
      </c>
      <c r="AA15" s="15" t="e">
        <f t="shared" si="8"/>
        <v>#VALUE!</v>
      </c>
      <c r="AE15" s="48">
        <v>200</v>
      </c>
      <c r="AF15" s="38"/>
    </row>
    <row r="16" spans="1:32" ht="15.75">
      <c r="A16" s="8"/>
      <c r="B16" s="19"/>
      <c r="C16" s="25"/>
      <c r="D16" s="20"/>
      <c r="E16" s="21"/>
      <c r="F16" s="21"/>
      <c r="G16" s="21"/>
      <c r="H16" s="21"/>
      <c r="I16" s="21"/>
      <c r="J16" s="21"/>
      <c r="K16" s="21"/>
      <c r="L16" s="21"/>
      <c r="M16" s="12">
        <f t="shared" si="5"/>
        <v>0</v>
      </c>
      <c r="N16" s="22"/>
      <c r="O16" s="22"/>
      <c r="P16" s="22"/>
      <c r="Q16" s="22"/>
      <c r="R16" s="22"/>
      <c r="S16" s="22"/>
      <c r="T16" s="22"/>
      <c r="U16" s="22"/>
      <c r="V16" s="13">
        <f t="shared" si="6"/>
        <v>0</v>
      </c>
      <c r="W16" s="13">
        <f t="shared" si="7"/>
        <v>0</v>
      </c>
      <c r="X16" s="6">
        <f>V16+M16+W16</f>
        <v>0</v>
      </c>
      <c r="Y16" s="23"/>
      <c r="Z16" s="23"/>
      <c r="AA16" s="15">
        <f t="shared" si="8"/>
        <v>0</v>
      </c>
      <c r="AE16" s="48"/>
      <c r="AF16" s="38"/>
    </row>
  </sheetData>
  <sheetProtection password="CA6B" sheet="1" objects="1" scenarios="1" selectLockedCells="1" selectUnlockedCells="1"/>
  <mergeCells count="16">
    <mergeCell ref="C2:C4"/>
    <mergeCell ref="AB2:AB4"/>
    <mergeCell ref="E3:M3"/>
    <mergeCell ref="N3:V3"/>
    <mergeCell ref="W3:W4"/>
    <mergeCell ref="X3:X4"/>
    <mergeCell ref="AF2:AF4"/>
    <mergeCell ref="AE2:AE3"/>
    <mergeCell ref="A1:AA1"/>
    <mergeCell ref="A2:A4"/>
    <mergeCell ref="B2:B4"/>
    <mergeCell ref="D2:D4"/>
    <mergeCell ref="E2:X2"/>
    <mergeCell ref="Y2:Y4"/>
    <mergeCell ref="Z2:Z4"/>
    <mergeCell ref="AA2:AA4"/>
  </mergeCells>
  <printOptions/>
  <pageMargins left="0.7086614173228346" right="0.7086614173228346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CC00"/>
  </sheetPr>
  <dimension ref="A1:AF11"/>
  <sheetViews>
    <sheetView zoomScale="120" zoomScaleNormal="120" zoomScalePageLayoutView="0" workbookViewId="0" topLeftCell="A1">
      <selection activeCell="A1" sqref="A1:IV1"/>
    </sheetView>
  </sheetViews>
  <sheetFormatPr defaultColWidth="9.140625" defaultRowHeight="12.75"/>
  <cols>
    <col min="1" max="1" width="6.7109375" style="0" customWidth="1"/>
    <col min="2" max="2" width="8.28125" style="0" customWidth="1"/>
    <col min="3" max="3" width="7.140625" style="0" customWidth="1"/>
    <col min="4" max="4" width="17.8515625" style="0" customWidth="1"/>
    <col min="5" max="12" width="2.8515625" style="0" customWidth="1"/>
    <col min="13" max="13" width="3.7109375" style="0" customWidth="1"/>
    <col min="14" max="21" width="2.8515625" style="0" customWidth="1"/>
    <col min="22" max="22" width="3.7109375" style="0" customWidth="1"/>
    <col min="23" max="23" width="6.421875" style="0" customWidth="1"/>
    <col min="24" max="24" width="8.421875" style="0" customWidth="1"/>
    <col min="25" max="26" width="7.140625" style="0" customWidth="1"/>
    <col min="27" max="27" width="8.7109375" style="0" customWidth="1"/>
    <col min="28" max="29" width="0" style="2" hidden="1" customWidth="1"/>
    <col min="30" max="30" width="0.13671875" style="2" hidden="1" customWidth="1"/>
    <col min="31" max="31" width="9.8515625" style="0" customWidth="1"/>
    <col min="32" max="32" width="6.140625" style="0" customWidth="1"/>
  </cols>
  <sheetData>
    <row r="1" spans="1:30" s="71" customFormat="1" ht="50.25" customHeight="1" thickBot="1">
      <c r="A1" s="105" t="s">
        <v>104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73"/>
      <c r="AC1" s="74"/>
      <c r="AD1" s="74"/>
    </row>
    <row r="2" spans="1:32" s="4" customFormat="1" ht="19.5" customHeight="1">
      <c r="A2" s="131" t="s">
        <v>0</v>
      </c>
      <c r="B2" s="133" t="s">
        <v>1</v>
      </c>
      <c r="C2" s="115" t="s">
        <v>77</v>
      </c>
      <c r="D2" s="135" t="s">
        <v>2</v>
      </c>
      <c r="E2" s="109" t="s">
        <v>3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1"/>
      <c r="X2" s="111"/>
      <c r="Y2" s="109" t="s">
        <v>4</v>
      </c>
      <c r="Z2" s="109" t="s">
        <v>5</v>
      </c>
      <c r="AA2" s="112" t="s">
        <v>6</v>
      </c>
      <c r="AB2" s="121" t="s">
        <v>7</v>
      </c>
      <c r="AC2" s="3"/>
      <c r="AD2" s="3"/>
      <c r="AE2" s="141" t="s">
        <v>103</v>
      </c>
      <c r="AF2" s="139" t="s">
        <v>89</v>
      </c>
    </row>
    <row r="3" spans="1:32" s="4" customFormat="1" ht="19.5" customHeight="1">
      <c r="A3" s="132"/>
      <c r="B3" s="134"/>
      <c r="C3" s="91"/>
      <c r="D3" s="65"/>
      <c r="E3" s="33" t="s">
        <v>8</v>
      </c>
      <c r="F3" s="97"/>
      <c r="G3" s="97"/>
      <c r="H3" s="97"/>
      <c r="I3" s="97"/>
      <c r="J3" s="97"/>
      <c r="K3" s="97"/>
      <c r="L3" s="97"/>
      <c r="M3" s="97"/>
      <c r="N3" s="98" t="s">
        <v>9</v>
      </c>
      <c r="O3" s="98"/>
      <c r="P3" s="98"/>
      <c r="Q3" s="98"/>
      <c r="R3" s="98"/>
      <c r="S3" s="98"/>
      <c r="T3" s="98"/>
      <c r="U3" s="98"/>
      <c r="V3" s="98"/>
      <c r="W3" s="99" t="s">
        <v>10</v>
      </c>
      <c r="X3" s="101" t="s">
        <v>11</v>
      </c>
      <c r="Y3" s="33"/>
      <c r="Z3" s="33"/>
      <c r="AA3" s="89"/>
      <c r="AB3" s="95"/>
      <c r="AC3" s="5"/>
      <c r="AD3" s="5" t="s">
        <v>12</v>
      </c>
      <c r="AE3" s="142"/>
      <c r="AF3" s="140"/>
    </row>
    <row r="4" spans="1:32" s="4" customFormat="1" ht="19.5" customHeight="1">
      <c r="A4" s="132"/>
      <c r="B4" s="134"/>
      <c r="C4" s="92"/>
      <c r="D4" s="65"/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 t="s">
        <v>13</v>
      </c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6">
        <v>7</v>
      </c>
      <c r="U4" s="6">
        <v>8</v>
      </c>
      <c r="V4" s="6" t="s">
        <v>13</v>
      </c>
      <c r="W4" s="100"/>
      <c r="X4" s="102"/>
      <c r="Y4" s="33"/>
      <c r="Z4" s="33"/>
      <c r="AA4" s="89"/>
      <c r="AB4" s="96"/>
      <c r="AC4" s="7"/>
      <c r="AD4" s="7" t="s">
        <v>14</v>
      </c>
      <c r="AE4" s="13">
        <f>SUM(AE5:AE11)</f>
        <v>1200</v>
      </c>
      <c r="AF4" s="140"/>
    </row>
    <row r="5" spans="1:32" s="18" customFormat="1" ht="18.75" customHeight="1">
      <c r="A5" s="8">
        <v>1</v>
      </c>
      <c r="B5" s="9">
        <v>121</v>
      </c>
      <c r="C5" s="44">
        <v>1999</v>
      </c>
      <c r="D5" s="24" t="s">
        <v>52</v>
      </c>
      <c r="E5" s="11">
        <v>0</v>
      </c>
      <c r="F5" s="11">
        <v>0</v>
      </c>
      <c r="G5" s="11">
        <v>1</v>
      </c>
      <c r="H5" s="11">
        <v>0</v>
      </c>
      <c r="I5" s="11">
        <v>0</v>
      </c>
      <c r="J5" s="11">
        <v>0</v>
      </c>
      <c r="K5" s="11">
        <v>1</v>
      </c>
      <c r="L5" s="11">
        <v>2</v>
      </c>
      <c r="M5" s="12">
        <f aca="true" t="shared" si="0" ref="M5:M11">SUM(E5:L5)</f>
        <v>4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1</v>
      </c>
      <c r="U5" s="11">
        <v>3</v>
      </c>
      <c r="V5" s="13">
        <f aca="true" t="shared" si="1" ref="V5:V11">SUM(N5:U5)</f>
        <v>4</v>
      </c>
      <c r="W5" s="13">
        <f aca="true" t="shared" si="2" ref="W5:W11">INT(AC5*2.4*10+0.99)</f>
        <v>0</v>
      </c>
      <c r="X5" s="6">
        <f aca="true" t="shared" si="3" ref="X5:X11">V5+M5+W5</f>
        <v>8</v>
      </c>
      <c r="Y5" s="14">
        <v>0.4583333333333333</v>
      </c>
      <c r="Z5" s="14">
        <v>0.5979166666666667</v>
      </c>
      <c r="AA5" s="15">
        <f aca="true" t="shared" si="4" ref="AA5:AA11">SUM(Z5-Y5)</f>
        <v>0.13958333333333334</v>
      </c>
      <c r="AB5" s="16"/>
      <c r="AC5" s="17">
        <f>IF(Benjamin!AA5&lt;'[1]Čas'!B1,0,((Benjamin!AA5*60)-('[1]Čas'!B1*60))/5)</f>
        <v>0</v>
      </c>
      <c r="AD5" s="17" t="str">
        <f>IF(W5&gt;12,"PŘEKROČEN ČAS","STIHL")</f>
        <v>STIHL</v>
      </c>
      <c r="AE5" s="36">
        <v>200</v>
      </c>
      <c r="AF5" s="49">
        <v>12</v>
      </c>
    </row>
    <row r="6" spans="1:32" s="18" customFormat="1" ht="18" customHeight="1">
      <c r="A6" s="8">
        <v>2</v>
      </c>
      <c r="B6" s="19">
        <v>122</v>
      </c>
      <c r="C6" s="42">
        <v>1999</v>
      </c>
      <c r="D6" s="20" t="s">
        <v>53</v>
      </c>
      <c r="E6" s="21">
        <v>2</v>
      </c>
      <c r="F6" s="21">
        <v>0</v>
      </c>
      <c r="G6" s="21">
        <v>1</v>
      </c>
      <c r="H6" s="21">
        <v>0</v>
      </c>
      <c r="I6" s="21">
        <v>0</v>
      </c>
      <c r="J6" s="21">
        <v>0</v>
      </c>
      <c r="K6" s="21">
        <v>2</v>
      </c>
      <c r="L6" s="21">
        <v>2</v>
      </c>
      <c r="M6" s="12">
        <f t="shared" si="0"/>
        <v>7</v>
      </c>
      <c r="N6" s="22">
        <v>2</v>
      </c>
      <c r="O6" s="22">
        <v>0</v>
      </c>
      <c r="P6" s="22">
        <v>0</v>
      </c>
      <c r="Q6" s="22">
        <v>1</v>
      </c>
      <c r="R6" s="22">
        <v>0</v>
      </c>
      <c r="S6" s="22">
        <v>1</v>
      </c>
      <c r="T6" s="22">
        <v>1</v>
      </c>
      <c r="U6" s="22">
        <v>3</v>
      </c>
      <c r="V6" s="13">
        <f t="shared" si="1"/>
        <v>8</v>
      </c>
      <c r="W6" s="13">
        <f t="shared" si="2"/>
        <v>0</v>
      </c>
      <c r="X6" s="6">
        <f t="shared" si="3"/>
        <v>15</v>
      </c>
      <c r="Y6" s="23">
        <v>0.4583333333333333</v>
      </c>
      <c r="Z6" s="23">
        <v>0.59375</v>
      </c>
      <c r="AA6" s="15">
        <f t="shared" si="4"/>
        <v>0.13541666666666669</v>
      </c>
      <c r="AB6" s="16"/>
      <c r="AC6" s="17">
        <f>IF(Benjamin!AA6&lt;'[1]Čas'!B2,0,((Benjamin!AA6*60)-('[1]Čas'!B2*60))/5)</f>
        <v>0</v>
      </c>
      <c r="AD6" s="17" t="str">
        <f>IF(W6&gt;12,"PŘEKROČEN ČAS","STIHL")</f>
        <v>STIHL</v>
      </c>
      <c r="AE6" s="36">
        <v>200</v>
      </c>
      <c r="AF6" s="13">
        <v>12</v>
      </c>
    </row>
    <row r="7" spans="1:32" ht="15.75">
      <c r="A7" s="8">
        <v>3</v>
      </c>
      <c r="B7" s="19">
        <v>123</v>
      </c>
      <c r="C7" s="42">
        <v>2000</v>
      </c>
      <c r="D7" s="20" t="s">
        <v>54</v>
      </c>
      <c r="E7" s="21">
        <v>0</v>
      </c>
      <c r="F7" s="21">
        <v>1</v>
      </c>
      <c r="G7" s="21">
        <v>5</v>
      </c>
      <c r="H7" s="21">
        <v>1</v>
      </c>
      <c r="I7" s="21">
        <v>0</v>
      </c>
      <c r="J7" s="21">
        <v>2</v>
      </c>
      <c r="K7" s="21">
        <v>1</v>
      </c>
      <c r="L7" s="21">
        <v>5</v>
      </c>
      <c r="M7" s="12">
        <f t="shared" si="0"/>
        <v>15</v>
      </c>
      <c r="N7" s="22">
        <v>1</v>
      </c>
      <c r="O7" s="22">
        <v>5</v>
      </c>
      <c r="P7" s="22">
        <v>0</v>
      </c>
      <c r="Q7" s="22">
        <v>0</v>
      </c>
      <c r="R7" s="22">
        <v>0</v>
      </c>
      <c r="S7" s="22">
        <v>1</v>
      </c>
      <c r="T7" s="22">
        <v>5</v>
      </c>
      <c r="U7" s="22">
        <v>2</v>
      </c>
      <c r="V7" s="13">
        <f t="shared" si="1"/>
        <v>14</v>
      </c>
      <c r="W7" s="13">
        <f t="shared" si="2"/>
        <v>0</v>
      </c>
      <c r="X7" s="6">
        <f t="shared" si="3"/>
        <v>29</v>
      </c>
      <c r="Y7" s="23">
        <v>0.4583333333333333</v>
      </c>
      <c r="Z7" s="23">
        <v>0.5604166666666667</v>
      </c>
      <c r="AA7" s="15">
        <f t="shared" si="4"/>
        <v>0.10208333333333336</v>
      </c>
      <c r="AE7" s="36">
        <v>200</v>
      </c>
      <c r="AF7" s="37">
        <v>11</v>
      </c>
    </row>
    <row r="8" spans="1:32" ht="15.75">
      <c r="A8" s="8">
        <v>4</v>
      </c>
      <c r="B8" s="19">
        <v>126</v>
      </c>
      <c r="C8" s="42">
        <v>2001</v>
      </c>
      <c r="D8" s="20" t="s">
        <v>55</v>
      </c>
      <c r="E8" s="21">
        <v>5</v>
      </c>
      <c r="F8" s="21">
        <v>5</v>
      </c>
      <c r="G8" s="21">
        <v>1</v>
      </c>
      <c r="H8" s="21">
        <v>2</v>
      </c>
      <c r="I8" s="21">
        <v>0</v>
      </c>
      <c r="J8" s="21">
        <v>5</v>
      </c>
      <c r="K8" s="21">
        <v>3</v>
      </c>
      <c r="L8" s="21">
        <v>5</v>
      </c>
      <c r="M8" s="12">
        <f t="shared" si="0"/>
        <v>26</v>
      </c>
      <c r="N8" s="22">
        <v>5</v>
      </c>
      <c r="O8" s="22">
        <v>3</v>
      </c>
      <c r="P8" s="22">
        <v>0</v>
      </c>
      <c r="Q8" s="22">
        <v>2</v>
      </c>
      <c r="R8" s="22">
        <v>0</v>
      </c>
      <c r="S8" s="22">
        <v>5</v>
      </c>
      <c r="T8" s="22">
        <v>3</v>
      </c>
      <c r="U8" s="22">
        <v>5</v>
      </c>
      <c r="V8" s="13">
        <f t="shared" si="1"/>
        <v>23</v>
      </c>
      <c r="W8" s="13">
        <f t="shared" si="2"/>
        <v>0</v>
      </c>
      <c r="X8" s="6">
        <f t="shared" si="3"/>
        <v>49</v>
      </c>
      <c r="Y8" s="23">
        <v>0.4583333333333333</v>
      </c>
      <c r="Z8" s="23">
        <v>0.5722222222222222</v>
      </c>
      <c r="AA8" s="15">
        <f t="shared" si="4"/>
        <v>0.11388888888888887</v>
      </c>
      <c r="AE8" s="36">
        <v>200</v>
      </c>
      <c r="AF8" s="37">
        <v>10</v>
      </c>
    </row>
    <row r="9" spans="1:32" ht="15.75">
      <c r="A9" s="8">
        <v>5</v>
      </c>
      <c r="B9" s="19">
        <v>129</v>
      </c>
      <c r="C9" s="42">
        <v>1999</v>
      </c>
      <c r="D9" s="20" t="s">
        <v>57</v>
      </c>
      <c r="E9" s="21">
        <v>3</v>
      </c>
      <c r="F9" s="21">
        <v>5</v>
      </c>
      <c r="G9" s="21">
        <v>2</v>
      </c>
      <c r="H9" s="21">
        <v>3</v>
      </c>
      <c r="I9" s="21">
        <v>0</v>
      </c>
      <c r="J9" s="21">
        <v>0</v>
      </c>
      <c r="K9" s="21">
        <v>5</v>
      </c>
      <c r="L9" s="21">
        <v>5</v>
      </c>
      <c r="M9" s="12">
        <f t="shared" si="0"/>
        <v>23</v>
      </c>
      <c r="N9" s="22">
        <v>5</v>
      </c>
      <c r="O9" s="22">
        <v>3</v>
      </c>
      <c r="P9" s="22">
        <v>1</v>
      </c>
      <c r="Q9" s="22">
        <v>5</v>
      </c>
      <c r="R9" s="22">
        <v>1</v>
      </c>
      <c r="S9" s="22">
        <v>2</v>
      </c>
      <c r="T9" s="22">
        <v>5</v>
      </c>
      <c r="U9" s="22">
        <v>5</v>
      </c>
      <c r="V9" s="13">
        <f t="shared" si="1"/>
        <v>27</v>
      </c>
      <c r="W9" s="13">
        <f t="shared" si="2"/>
        <v>0</v>
      </c>
      <c r="X9" s="6">
        <f t="shared" si="3"/>
        <v>50</v>
      </c>
      <c r="Y9" s="23">
        <v>0.4583333333333333</v>
      </c>
      <c r="Z9" s="23">
        <v>0.5979166666666667</v>
      </c>
      <c r="AA9" s="15">
        <f t="shared" si="4"/>
        <v>0.13958333333333334</v>
      </c>
      <c r="AE9" s="36">
        <v>200</v>
      </c>
      <c r="AF9" s="37">
        <v>12</v>
      </c>
    </row>
    <row r="10" spans="1:32" ht="15.75">
      <c r="A10" s="8">
        <v>6</v>
      </c>
      <c r="B10" s="19">
        <v>127</v>
      </c>
      <c r="C10" s="42">
        <v>2001</v>
      </c>
      <c r="D10" s="20" t="s">
        <v>56</v>
      </c>
      <c r="E10" s="21">
        <v>5</v>
      </c>
      <c r="F10" s="21">
        <v>5</v>
      </c>
      <c r="G10" s="21">
        <v>5</v>
      </c>
      <c r="H10" s="21">
        <v>3</v>
      </c>
      <c r="I10" s="21">
        <v>0</v>
      </c>
      <c r="J10" s="21">
        <v>5</v>
      </c>
      <c r="K10" s="21">
        <v>3</v>
      </c>
      <c r="L10" s="21">
        <v>5</v>
      </c>
      <c r="M10" s="12">
        <f t="shared" si="0"/>
        <v>31</v>
      </c>
      <c r="N10" s="22">
        <v>5</v>
      </c>
      <c r="O10" s="22">
        <v>3</v>
      </c>
      <c r="P10" s="22">
        <v>5</v>
      </c>
      <c r="Q10" s="22">
        <v>5</v>
      </c>
      <c r="R10" s="22">
        <v>1</v>
      </c>
      <c r="S10" s="22">
        <v>5</v>
      </c>
      <c r="T10" s="22">
        <v>5</v>
      </c>
      <c r="U10" s="22">
        <v>5</v>
      </c>
      <c r="V10" s="13">
        <f t="shared" si="1"/>
        <v>34</v>
      </c>
      <c r="W10" s="13">
        <f t="shared" si="2"/>
        <v>0</v>
      </c>
      <c r="X10" s="6">
        <f t="shared" si="3"/>
        <v>65</v>
      </c>
      <c r="Y10" s="23">
        <v>0.4583333333333333</v>
      </c>
      <c r="Z10" s="23">
        <v>0.5840277777777778</v>
      </c>
      <c r="AA10" s="15">
        <f t="shared" si="4"/>
        <v>0.1256944444444445</v>
      </c>
      <c r="AE10" s="36">
        <v>200</v>
      </c>
      <c r="AF10" s="37">
        <v>10</v>
      </c>
    </row>
    <row r="11" spans="1:32" ht="15.75">
      <c r="A11" s="8"/>
      <c r="B11" s="19"/>
      <c r="C11" s="25"/>
      <c r="D11" s="20"/>
      <c r="E11" s="21"/>
      <c r="F11" s="21"/>
      <c r="G11" s="21"/>
      <c r="H11" s="21"/>
      <c r="I11" s="21"/>
      <c r="J11" s="21"/>
      <c r="K11" s="21"/>
      <c r="L11" s="21"/>
      <c r="M11" s="12">
        <f t="shared" si="0"/>
        <v>0</v>
      </c>
      <c r="N11" s="22"/>
      <c r="O11" s="22"/>
      <c r="P11" s="22"/>
      <c r="Q11" s="22"/>
      <c r="R11" s="22"/>
      <c r="S11" s="22"/>
      <c r="T11" s="22"/>
      <c r="U11" s="22"/>
      <c r="V11" s="13">
        <f t="shared" si="1"/>
        <v>0</v>
      </c>
      <c r="W11" s="13">
        <f t="shared" si="2"/>
        <v>0</v>
      </c>
      <c r="X11" s="6">
        <f t="shared" si="3"/>
        <v>0</v>
      </c>
      <c r="Y11" s="23"/>
      <c r="Z11" s="23"/>
      <c r="AA11" s="15">
        <f t="shared" si="4"/>
        <v>0</v>
      </c>
      <c r="AE11" s="36"/>
      <c r="AF11" s="37"/>
    </row>
  </sheetData>
  <sheetProtection password="CA6B" sheet="1" objects="1" scenarios="1" selectLockedCells="1" selectUnlockedCells="1"/>
  <mergeCells count="16">
    <mergeCell ref="AF2:AF4"/>
    <mergeCell ref="AB2:AB4"/>
    <mergeCell ref="E3:M3"/>
    <mergeCell ref="N3:V3"/>
    <mergeCell ref="W3:W4"/>
    <mergeCell ref="X3:X4"/>
    <mergeCell ref="AE2:AE3"/>
    <mergeCell ref="A1:AA1"/>
    <mergeCell ref="A2:A4"/>
    <mergeCell ref="B2:B4"/>
    <mergeCell ref="D2:D4"/>
    <mergeCell ref="E2:X2"/>
    <mergeCell ref="Y2:Y4"/>
    <mergeCell ref="Z2:Z4"/>
    <mergeCell ref="AA2:AA4"/>
    <mergeCell ref="C2:C4"/>
  </mergeCells>
  <printOptions/>
  <pageMargins left="0.7874015748031497" right="0.7874015748031497" top="0.3937007874015748" bottom="0.3937007874015748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D9"/>
  <sheetViews>
    <sheetView zoomScale="120" zoomScaleNormal="120" zoomScalePageLayoutView="0" workbookViewId="0" topLeftCell="A1">
      <selection activeCell="A9" sqref="A9:IV11"/>
    </sheetView>
  </sheetViews>
  <sheetFormatPr defaultColWidth="9.140625" defaultRowHeight="12.75"/>
  <cols>
    <col min="1" max="1" width="8.7109375" style="0" customWidth="1"/>
    <col min="3" max="3" width="9.00390625" style="0" customWidth="1"/>
    <col min="4" max="4" width="18.8515625" style="0" customWidth="1"/>
    <col min="5" max="11" width="2.8515625" style="0" customWidth="1"/>
    <col min="12" max="12" width="3.7109375" style="0" customWidth="1"/>
    <col min="13" max="19" width="2.8515625" style="0" customWidth="1"/>
    <col min="20" max="20" width="3.7109375" style="0" customWidth="1"/>
    <col min="21" max="21" width="6.421875" style="0" customWidth="1"/>
    <col min="22" max="22" width="8.421875" style="0" customWidth="1"/>
    <col min="23" max="24" width="7.140625" style="0" customWidth="1"/>
    <col min="25" max="25" width="8.421875" style="0" customWidth="1"/>
    <col min="26" max="27" width="0" style="2" hidden="1" customWidth="1"/>
    <col min="28" max="28" width="18.57421875" style="2" hidden="1" customWidth="1"/>
    <col min="30" max="30" width="6.140625" style="0" customWidth="1"/>
  </cols>
  <sheetData>
    <row r="1" spans="1:26" ht="48" customHeight="1" thickBot="1">
      <c r="A1" s="105" t="s">
        <v>127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"/>
    </row>
    <row r="2" spans="1:30" s="4" customFormat="1" ht="19.5" customHeight="1">
      <c r="A2" s="143" t="s">
        <v>0</v>
      </c>
      <c r="B2" s="109" t="s">
        <v>1</v>
      </c>
      <c r="C2" s="145" t="s">
        <v>44</v>
      </c>
      <c r="D2" s="135" t="s">
        <v>2</v>
      </c>
      <c r="E2" s="109" t="s">
        <v>3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1"/>
      <c r="V2" s="111"/>
      <c r="W2" s="109" t="s">
        <v>4</v>
      </c>
      <c r="X2" s="109" t="s">
        <v>5</v>
      </c>
      <c r="Y2" s="112" t="s">
        <v>6</v>
      </c>
      <c r="Z2" s="121" t="s">
        <v>7</v>
      </c>
      <c r="AA2" s="3"/>
      <c r="AB2" s="3"/>
      <c r="AC2" s="100" t="s">
        <v>88</v>
      </c>
      <c r="AD2" s="113" t="s">
        <v>89</v>
      </c>
    </row>
    <row r="3" spans="1:30" s="4" customFormat="1" ht="19.5" customHeight="1">
      <c r="A3" s="144"/>
      <c r="B3" s="33"/>
      <c r="C3" s="103"/>
      <c r="D3" s="65"/>
      <c r="E3" s="33" t="s">
        <v>8</v>
      </c>
      <c r="F3" s="97"/>
      <c r="G3" s="97"/>
      <c r="H3" s="97"/>
      <c r="I3" s="97"/>
      <c r="J3" s="97"/>
      <c r="K3" s="97"/>
      <c r="L3" s="97"/>
      <c r="M3" s="98" t="s">
        <v>9</v>
      </c>
      <c r="N3" s="98"/>
      <c r="O3" s="98"/>
      <c r="P3" s="98"/>
      <c r="Q3" s="98"/>
      <c r="R3" s="98"/>
      <c r="S3" s="98"/>
      <c r="T3" s="98"/>
      <c r="U3" s="99" t="s">
        <v>10</v>
      </c>
      <c r="V3" s="101" t="s">
        <v>11</v>
      </c>
      <c r="W3" s="33"/>
      <c r="X3" s="33"/>
      <c r="Y3" s="89"/>
      <c r="Z3" s="95"/>
      <c r="AA3" s="5"/>
      <c r="AB3" s="5" t="s">
        <v>12</v>
      </c>
      <c r="AC3" s="100"/>
      <c r="AD3" s="114"/>
    </row>
    <row r="4" spans="1:30" s="4" customFormat="1" ht="19.5" customHeight="1">
      <c r="A4" s="144"/>
      <c r="B4" s="33"/>
      <c r="C4" s="122"/>
      <c r="D4" s="65"/>
      <c r="E4" s="6">
        <v>1</v>
      </c>
      <c r="F4" s="6">
        <v>2</v>
      </c>
      <c r="G4" s="6">
        <v>3</v>
      </c>
      <c r="H4" s="26">
        <v>4</v>
      </c>
      <c r="I4" s="6">
        <v>5</v>
      </c>
      <c r="J4" s="6">
        <v>6</v>
      </c>
      <c r="K4" s="6">
        <v>8</v>
      </c>
      <c r="L4" s="6" t="s">
        <v>13</v>
      </c>
      <c r="M4" s="6">
        <v>1</v>
      </c>
      <c r="N4" s="6">
        <v>2</v>
      </c>
      <c r="O4" s="6">
        <v>3</v>
      </c>
      <c r="P4" s="26">
        <v>4</v>
      </c>
      <c r="Q4" s="6">
        <v>5</v>
      </c>
      <c r="R4" s="6">
        <v>6</v>
      </c>
      <c r="S4" s="6">
        <v>8</v>
      </c>
      <c r="T4" s="6" t="s">
        <v>13</v>
      </c>
      <c r="U4" s="100"/>
      <c r="V4" s="102"/>
      <c r="W4" s="33"/>
      <c r="X4" s="33"/>
      <c r="Y4" s="89"/>
      <c r="Z4" s="96"/>
      <c r="AA4" s="7"/>
      <c r="AB4" s="7" t="s">
        <v>14</v>
      </c>
      <c r="AC4" s="38">
        <f>SUM(AC5:AC9)</f>
        <v>800</v>
      </c>
      <c r="AD4" s="114"/>
    </row>
    <row r="5" spans="1:30" s="18" customFormat="1" ht="18.75" customHeight="1">
      <c r="A5" s="8">
        <v>1</v>
      </c>
      <c r="B5" s="9">
        <v>141</v>
      </c>
      <c r="C5" s="44">
        <v>2002</v>
      </c>
      <c r="D5" s="10" t="s">
        <v>58</v>
      </c>
      <c r="E5" s="11">
        <v>0</v>
      </c>
      <c r="F5" s="11">
        <v>5</v>
      </c>
      <c r="G5" s="11">
        <v>5</v>
      </c>
      <c r="H5" s="27">
        <v>0</v>
      </c>
      <c r="I5" s="11">
        <v>0</v>
      </c>
      <c r="J5" s="11">
        <v>0</v>
      </c>
      <c r="K5" s="11">
        <v>1</v>
      </c>
      <c r="L5" s="12">
        <f>SUM(E5:K5)</f>
        <v>11</v>
      </c>
      <c r="M5" s="11">
        <v>1</v>
      </c>
      <c r="N5" s="11">
        <v>2</v>
      </c>
      <c r="O5" s="11">
        <v>1</v>
      </c>
      <c r="P5" s="27">
        <v>0</v>
      </c>
      <c r="Q5" s="11">
        <v>0</v>
      </c>
      <c r="R5" s="11">
        <v>0</v>
      </c>
      <c r="S5" s="11">
        <v>0</v>
      </c>
      <c r="T5" s="13">
        <f>SUM(M5:S5)</f>
        <v>4</v>
      </c>
      <c r="U5" s="13">
        <f>INT(AA5*2.4*10+0.99)</f>
        <v>0</v>
      </c>
      <c r="V5" s="6">
        <f>T5+L5+U5</f>
        <v>15</v>
      </c>
      <c r="W5" s="14">
        <v>0.4583333333333333</v>
      </c>
      <c r="X5" s="14">
        <v>0.5472222222222222</v>
      </c>
      <c r="Y5" s="15">
        <f>SUM(X5-W5)</f>
        <v>0.08888888888888885</v>
      </c>
      <c r="Z5" s="16"/>
      <c r="AA5" s="17">
        <f>IF(Pousin!Y5&lt;'[1]Čas'!B1,0,((Pousin!Y5*60)-('[1]Čas'!B1*60))/5)</f>
        <v>0</v>
      </c>
      <c r="AB5" s="17" t="str">
        <f>IF(U5&gt;12,"PŘEKROČEN ČAS","STIHL")</f>
        <v>STIHL</v>
      </c>
      <c r="AC5" s="38">
        <v>200</v>
      </c>
      <c r="AD5" s="38">
        <v>9</v>
      </c>
    </row>
    <row r="6" spans="1:30" s="18" customFormat="1" ht="18" customHeight="1">
      <c r="A6" s="8">
        <v>2</v>
      </c>
      <c r="B6" s="19">
        <v>142</v>
      </c>
      <c r="C6" s="42">
        <v>2003</v>
      </c>
      <c r="D6" s="20" t="s">
        <v>59</v>
      </c>
      <c r="E6" s="21">
        <v>0</v>
      </c>
      <c r="F6" s="21">
        <v>2</v>
      </c>
      <c r="G6" s="21">
        <v>5</v>
      </c>
      <c r="H6" s="28">
        <v>0</v>
      </c>
      <c r="I6" s="21">
        <v>1</v>
      </c>
      <c r="J6" s="21">
        <v>0</v>
      </c>
      <c r="K6" s="21">
        <v>1</v>
      </c>
      <c r="L6" s="12">
        <f>SUM(E6:K6)</f>
        <v>9</v>
      </c>
      <c r="M6" s="22">
        <v>5</v>
      </c>
      <c r="N6" s="22">
        <v>5</v>
      </c>
      <c r="O6" s="22">
        <v>0</v>
      </c>
      <c r="P6" s="29">
        <v>2</v>
      </c>
      <c r="Q6" s="22">
        <v>5</v>
      </c>
      <c r="R6" s="22">
        <v>0</v>
      </c>
      <c r="S6" s="22">
        <v>2</v>
      </c>
      <c r="T6" s="13">
        <f>SUM(M6:S6)</f>
        <v>19</v>
      </c>
      <c r="U6" s="13">
        <f>INT(AA6*2.4*10+0.99)</f>
        <v>0</v>
      </c>
      <c r="V6" s="6">
        <f>T6+L6+U6</f>
        <v>28</v>
      </c>
      <c r="W6" s="23">
        <v>0.4583333333333333</v>
      </c>
      <c r="X6" s="23">
        <v>0.55625</v>
      </c>
      <c r="Y6" s="15">
        <f>SUM(X6-W6)</f>
        <v>0.09791666666666671</v>
      </c>
      <c r="Z6" s="16"/>
      <c r="AA6" s="17">
        <f>IF(Pousin!Y6&lt;'[1]Čas'!B2,0,((Pousin!Y6*60)-('[1]Čas'!B2*60))/5)</f>
        <v>0</v>
      </c>
      <c r="AB6" s="17" t="str">
        <f>IF(U6&gt;12,"PŘEKROČEN ČAS","STIHL")</f>
        <v>STIHL</v>
      </c>
      <c r="AC6" s="38">
        <v>200</v>
      </c>
      <c r="AD6" s="38">
        <v>8</v>
      </c>
    </row>
    <row r="7" spans="1:30" ht="15.75">
      <c r="A7" s="8">
        <v>3</v>
      </c>
      <c r="B7" s="19">
        <v>143</v>
      </c>
      <c r="C7" s="42">
        <v>2003</v>
      </c>
      <c r="D7" s="20" t="s">
        <v>60</v>
      </c>
      <c r="E7" s="21">
        <v>5</v>
      </c>
      <c r="F7" s="21">
        <v>3</v>
      </c>
      <c r="G7" s="21">
        <v>5</v>
      </c>
      <c r="H7" s="28">
        <v>1</v>
      </c>
      <c r="I7" s="21">
        <v>5</v>
      </c>
      <c r="J7" s="21">
        <v>0</v>
      </c>
      <c r="K7" s="21">
        <v>3</v>
      </c>
      <c r="L7" s="12">
        <f>SUM(E7:K7)</f>
        <v>22</v>
      </c>
      <c r="M7" s="22">
        <v>5</v>
      </c>
      <c r="N7" s="22">
        <v>3</v>
      </c>
      <c r="O7" s="22">
        <v>2</v>
      </c>
      <c r="P7" s="29">
        <v>0</v>
      </c>
      <c r="Q7" s="22">
        <v>0</v>
      </c>
      <c r="R7" s="22">
        <v>0</v>
      </c>
      <c r="S7" s="22">
        <v>5</v>
      </c>
      <c r="T7" s="13">
        <f>SUM(M7:S7)</f>
        <v>15</v>
      </c>
      <c r="U7" s="13">
        <f>INT(AA7*2.4*10+0.99)</f>
        <v>0</v>
      </c>
      <c r="V7" s="6">
        <f>T7+L7+U7</f>
        <v>37</v>
      </c>
      <c r="W7" s="23">
        <v>0.4583333333333333</v>
      </c>
      <c r="X7" s="23">
        <v>0.5986111111111111</v>
      </c>
      <c r="Y7" s="15">
        <f>SUM(X7-W7)</f>
        <v>0.14027777777777778</v>
      </c>
      <c r="AC7" s="38">
        <v>200</v>
      </c>
      <c r="AD7" s="38">
        <v>8</v>
      </c>
    </row>
    <row r="8" spans="1:30" ht="15.75">
      <c r="A8" s="8">
        <v>4</v>
      </c>
      <c r="B8" s="19">
        <v>144</v>
      </c>
      <c r="C8" s="42"/>
      <c r="D8" s="20" t="s">
        <v>112</v>
      </c>
      <c r="E8" s="21">
        <v>5</v>
      </c>
      <c r="F8" s="21">
        <v>5</v>
      </c>
      <c r="G8" s="21">
        <v>5</v>
      </c>
      <c r="H8" s="28">
        <v>5</v>
      </c>
      <c r="I8" s="21">
        <v>5</v>
      </c>
      <c r="J8" s="21">
        <v>5</v>
      </c>
      <c r="K8" s="21">
        <v>5</v>
      </c>
      <c r="L8" s="12">
        <f>SUM(E8:K8)</f>
        <v>35</v>
      </c>
      <c r="M8" s="22">
        <v>5</v>
      </c>
      <c r="N8" s="22">
        <v>5</v>
      </c>
      <c r="O8" s="22">
        <v>5</v>
      </c>
      <c r="P8" s="29">
        <v>2</v>
      </c>
      <c r="Q8" s="22">
        <v>5</v>
      </c>
      <c r="R8" s="22">
        <v>5</v>
      </c>
      <c r="S8" s="22">
        <v>5</v>
      </c>
      <c r="T8" s="13">
        <f>SUM(M8:S8)</f>
        <v>32</v>
      </c>
      <c r="U8" s="13">
        <f>INT(AA8*2.4*10+0.99)</f>
        <v>0</v>
      </c>
      <c r="V8" s="6">
        <f>T8+L8+U8</f>
        <v>67</v>
      </c>
      <c r="W8" s="23">
        <v>0.4583333333333333</v>
      </c>
      <c r="X8" s="23">
        <v>0.5833333333333334</v>
      </c>
      <c r="Y8" s="15">
        <f>SUM(X8-W8)</f>
        <v>0.12500000000000006</v>
      </c>
      <c r="AC8" s="38">
        <v>200</v>
      </c>
      <c r="AD8" s="38"/>
    </row>
    <row r="9" spans="1:30" ht="15.75">
      <c r="A9" s="8"/>
      <c r="B9" s="19"/>
      <c r="C9" s="42"/>
      <c r="D9" s="20"/>
      <c r="E9" s="21"/>
      <c r="F9" s="21"/>
      <c r="G9" s="21"/>
      <c r="H9" s="28"/>
      <c r="I9" s="21"/>
      <c r="J9" s="21"/>
      <c r="K9" s="21"/>
      <c r="L9" s="12">
        <f>SUM(E9:K9)</f>
        <v>0</v>
      </c>
      <c r="M9" s="22"/>
      <c r="N9" s="22"/>
      <c r="O9" s="22"/>
      <c r="P9" s="29"/>
      <c r="Q9" s="22"/>
      <c r="R9" s="22"/>
      <c r="S9" s="22"/>
      <c r="T9" s="13">
        <f>SUM(M9:S9)</f>
        <v>0</v>
      </c>
      <c r="U9" s="13">
        <f>INT(AA9*2.4*10+0.99)</f>
        <v>0</v>
      </c>
      <c r="V9" s="6">
        <f>T9+L9+U9</f>
        <v>0</v>
      </c>
      <c r="W9" s="23"/>
      <c r="X9" s="23"/>
      <c r="Y9" s="15">
        <f>SUM(X9-W9)</f>
        <v>0</v>
      </c>
      <c r="AC9" s="38"/>
      <c r="AD9" s="38"/>
    </row>
  </sheetData>
  <sheetProtection password="CA6B" sheet="1" objects="1" scenarios="1" selectLockedCells="1" selectUnlockedCells="1"/>
  <mergeCells count="16">
    <mergeCell ref="C2:C4"/>
    <mergeCell ref="Z2:Z4"/>
    <mergeCell ref="E3:L3"/>
    <mergeCell ref="M3:T3"/>
    <mergeCell ref="U3:U4"/>
    <mergeCell ref="V3:V4"/>
    <mergeCell ref="AC2:AC3"/>
    <mergeCell ref="AD2:AD4"/>
    <mergeCell ref="A1:Y1"/>
    <mergeCell ref="A2:A4"/>
    <mergeCell ref="B2:B4"/>
    <mergeCell ref="D2:D4"/>
    <mergeCell ref="E2:V2"/>
    <mergeCell ref="W2:W4"/>
    <mergeCell ref="X2:X4"/>
    <mergeCell ref="Y2:Y4"/>
  </mergeCells>
  <printOptions/>
  <pageMargins left="0.7874015748031497" right="0.7874015748031497" top="0.3937007874015748" bottom="0.3937007874015748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00"/>
  </sheetPr>
  <dimension ref="A1:AG8"/>
  <sheetViews>
    <sheetView zoomScale="130" zoomScaleNormal="130" zoomScalePageLayoutView="0" workbookViewId="0" topLeftCell="A1">
      <selection activeCell="B18" sqref="B18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5.00390625" style="0" customWidth="1"/>
    <col min="4" max="4" width="21.57421875" style="0" customWidth="1"/>
    <col min="5" max="12" width="2.8515625" style="0" customWidth="1"/>
    <col min="13" max="13" width="3.7109375" style="0" customWidth="1"/>
    <col min="14" max="21" width="2.8515625" style="0" customWidth="1"/>
    <col min="22" max="22" width="3.7109375" style="0" customWidth="1"/>
    <col min="23" max="23" width="5.57421875" style="0" customWidth="1"/>
    <col min="24" max="24" width="7.8515625" style="0" customWidth="1"/>
    <col min="25" max="26" width="6.7109375" style="0" customWidth="1"/>
    <col min="27" max="27" width="7.28125" style="0" customWidth="1"/>
    <col min="28" max="29" width="0" style="2" hidden="1" customWidth="1"/>
    <col min="30" max="30" width="18.57421875" style="2" hidden="1" customWidth="1"/>
    <col min="31" max="31" width="6.8515625" style="39" customWidth="1"/>
    <col min="32" max="32" width="5.140625" style="0" customWidth="1"/>
  </cols>
  <sheetData>
    <row r="1" spans="1:31" s="71" customFormat="1" ht="42" customHeight="1" thickBot="1">
      <c r="A1" s="105" t="s">
        <v>16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73"/>
      <c r="AC1" s="74"/>
      <c r="AD1" s="74"/>
      <c r="AE1" s="80"/>
    </row>
    <row r="2" spans="1:33" s="4" customFormat="1" ht="19.5" customHeight="1">
      <c r="A2" s="149" t="s">
        <v>0</v>
      </c>
      <c r="B2" s="107" t="s">
        <v>1</v>
      </c>
      <c r="C2" s="155" t="s">
        <v>43</v>
      </c>
      <c r="D2" s="135" t="s">
        <v>2</v>
      </c>
      <c r="E2" s="109" t="s">
        <v>3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1"/>
      <c r="X2" s="111"/>
      <c r="Y2" s="109" t="s">
        <v>4</v>
      </c>
      <c r="Z2" s="109" t="s">
        <v>5</v>
      </c>
      <c r="AA2" s="152" t="s">
        <v>6</v>
      </c>
      <c r="AB2" s="121" t="s">
        <v>7</v>
      </c>
      <c r="AC2" s="3"/>
      <c r="AD2" s="3"/>
      <c r="AE2" s="146" t="s">
        <v>106</v>
      </c>
      <c r="AF2" s="113" t="s">
        <v>89</v>
      </c>
      <c r="AG2" s="100" t="s">
        <v>88</v>
      </c>
    </row>
    <row r="3" spans="1:33" s="4" customFormat="1" ht="19.5" customHeight="1">
      <c r="A3" s="150"/>
      <c r="B3" s="84"/>
      <c r="C3" s="156"/>
      <c r="D3" s="65"/>
      <c r="E3" s="33" t="s">
        <v>8</v>
      </c>
      <c r="F3" s="97"/>
      <c r="G3" s="97"/>
      <c r="H3" s="97"/>
      <c r="I3" s="97"/>
      <c r="J3" s="97"/>
      <c r="K3" s="97"/>
      <c r="L3" s="97"/>
      <c r="M3" s="97"/>
      <c r="N3" s="98" t="s">
        <v>9</v>
      </c>
      <c r="O3" s="98"/>
      <c r="P3" s="98"/>
      <c r="Q3" s="98"/>
      <c r="R3" s="98"/>
      <c r="S3" s="98"/>
      <c r="T3" s="98"/>
      <c r="U3" s="98"/>
      <c r="V3" s="98"/>
      <c r="W3" s="99" t="s">
        <v>10</v>
      </c>
      <c r="X3" s="101" t="s">
        <v>11</v>
      </c>
      <c r="Y3" s="33"/>
      <c r="Z3" s="33"/>
      <c r="AA3" s="153"/>
      <c r="AB3" s="95"/>
      <c r="AC3" s="5"/>
      <c r="AD3" s="5" t="s">
        <v>12</v>
      </c>
      <c r="AE3" s="147"/>
      <c r="AF3" s="114"/>
      <c r="AG3" s="100"/>
    </row>
    <row r="4" spans="1:33" s="4" customFormat="1" ht="19.5" customHeight="1">
      <c r="A4" s="151"/>
      <c r="B4" s="82"/>
      <c r="C4" s="157"/>
      <c r="D4" s="65"/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 t="s">
        <v>13</v>
      </c>
      <c r="N4" s="6">
        <v>1</v>
      </c>
      <c r="O4" s="6">
        <v>2</v>
      </c>
      <c r="P4" s="6">
        <v>3</v>
      </c>
      <c r="Q4" s="6">
        <v>4</v>
      </c>
      <c r="R4" s="6">
        <v>5</v>
      </c>
      <c r="S4" s="6">
        <v>6</v>
      </c>
      <c r="T4" s="6">
        <v>7</v>
      </c>
      <c r="U4" s="6">
        <v>8</v>
      </c>
      <c r="V4" s="6" t="s">
        <v>13</v>
      </c>
      <c r="W4" s="100"/>
      <c r="X4" s="102"/>
      <c r="Y4" s="33"/>
      <c r="Z4" s="33"/>
      <c r="AA4" s="154"/>
      <c r="AB4" s="96"/>
      <c r="AC4" s="7"/>
      <c r="AD4" s="7" t="s">
        <v>14</v>
      </c>
      <c r="AE4" s="148"/>
      <c r="AF4" s="114"/>
      <c r="AG4" s="38">
        <f>SUM(AG5:AG8)</f>
        <v>600</v>
      </c>
    </row>
    <row r="5" spans="1:33" ht="15.75">
      <c r="A5" s="8">
        <v>1</v>
      </c>
      <c r="B5" s="19">
        <v>165</v>
      </c>
      <c r="C5" s="38">
        <v>1998</v>
      </c>
      <c r="D5" s="20" t="s">
        <v>63</v>
      </c>
      <c r="E5" s="21">
        <v>3</v>
      </c>
      <c r="F5" s="21">
        <v>1</v>
      </c>
      <c r="G5" s="21">
        <v>0</v>
      </c>
      <c r="H5" s="21">
        <v>0</v>
      </c>
      <c r="I5" s="21">
        <v>1</v>
      </c>
      <c r="J5" s="21">
        <v>5</v>
      </c>
      <c r="K5" s="21">
        <v>1</v>
      </c>
      <c r="L5" s="21">
        <v>5</v>
      </c>
      <c r="M5" s="12">
        <f>SUM(E5:L5)</f>
        <v>16</v>
      </c>
      <c r="N5" s="22">
        <v>0</v>
      </c>
      <c r="O5" s="22">
        <v>5</v>
      </c>
      <c r="P5" s="22">
        <v>0</v>
      </c>
      <c r="Q5" s="22">
        <v>2</v>
      </c>
      <c r="R5" s="22">
        <v>0</v>
      </c>
      <c r="S5" s="22">
        <v>0</v>
      </c>
      <c r="T5" s="22">
        <v>5</v>
      </c>
      <c r="U5" s="22">
        <v>3</v>
      </c>
      <c r="V5" s="13">
        <f>SUM(N5:U5)</f>
        <v>15</v>
      </c>
      <c r="W5" s="13">
        <f>INT(AC5*2.4*10+0.99)</f>
        <v>0</v>
      </c>
      <c r="X5" s="6">
        <v>37.2</v>
      </c>
      <c r="Y5" s="23">
        <v>0.4166666666666667</v>
      </c>
      <c r="Z5" s="23">
        <v>0.5180555555555556</v>
      </c>
      <c r="AA5" s="15">
        <f>SUM(Z5-Y5)</f>
        <v>0.10138888888888892</v>
      </c>
      <c r="AE5" s="40">
        <v>1.2</v>
      </c>
      <c r="AF5" s="38">
        <v>13</v>
      </c>
      <c r="AG5" s="38">
        <v>200</v>
      </c>
    </row>
    <row r="6" spans="1:33" ht="15.75">
      <c r="A6" s="8">
        <v>2</v>
      </c>
      <c r="B6" s="19">
        <v>164</v>
      </c>
      <c r="C6" s="38">
        <v>1989</v>
      </c>
      <c r="D6" s="20" t="s">
        <v>62</v>
      </c>
      <c r="E6" s="21">
        <v>3</v>
      </c>
      <c r="F6" s="21">
        <v>5</v>
      </c>
      <c r="G6" s="21">
        <v>3</v>
      </c>
      <c r="H6" s="21">
        <v>3</v>
      </c>
      <c r="I6" s="21">
        <v>0</v>
      </c>
      <c r="J6" s="21">
        <v>2</v>
      </c>
      <c r="K6" s="21">
        <v>5</v>
      </c>
      <c r="L6" s="21">
        <v>5</v>
      </c>
      <c r="M6" s="12">
        <f>SUM(E6:L6)</f>
        <v>26</v>
      </c>
      <c r="N6" s="22">
        <v>1</v>
      </c>
      <c r="O6" s="22">
        <v>2</v>
      </c>
      <c r="P6" s="22">
        <v>5</v>
      </c>
      <c r="Q6" s="22">
        <v>3</v>
      </c>
      <c r="R6" s="22">
        <v>0</v>
      </c>
      <c r="S6" s="22">
        <v>3</v>
      </c>
      <c r="T6" s="22">
        <v>5</v>
      </c>
      <c r="U6" s="22">
        <v>5</v>
      </c>
      <c r="V6" s="13">
        <f>SUM(N6:U6)</f>
        <v>24</v>
      </c>
      <c r="W6" s="13">
        <f>INT(AC6*2.4*10+0.99)</f>
        <v>0</v>
      </c>
      <c r="X6" s="6">
        <v>65</v>
      </c>
      <c r="Y6" s="23">
        <v>0.4166666666666667</v>
      </c>
      <c r="Z6" s="23">
        <v>0.5222222222222223</v>
      </c>
      <c r="AA6" s="15">
        <f>SUM(Z6-Y6)</f>
        <v>0.10555555555555557</v>
      </c>
      <c r="AE6" s="40">
        <v>1.3</v>
      </c>
      <c r="AF6" s="38">
        <v>22</v>
      </c>
      <c r="AG6" s="38">
        <v>200</v>
      </c>
    </row>
    <row r="7" spans="1:33" ht="15.75">
      <c r="A7" s="8">
        <v>3</v>
      </c>
      <c r="B7" s="19">
        <v>163</v>
      </c>
      <c r="C7" s="38">
        <v>1991</v>
      </c>
      <c r="D7" s="20" t="s">
        <v>61</v>
      </c>
      <c r="E7" s="21">
        <v>2</v>
      </c>
      <c r="F7" s="21">
        <v>3</v>
      </c>
      <c r="G7" s="21">
        <v>3</v>
      </c>
      <c r="H7" s="21">
        <v>5</v>
      </c>
      <c r="I7" s="21">
        <v>0</v>
      </c>
      <c r="J7" s="21">
        <v>3</v>
      </c>
      <c r="K7" s="21">
        <v>5</v>
      </c>
      <c r="L7" s="21">
        <v>5</v>
      </c>
      <c r="M7" s="12">
        <f>SUM(E7:L7)</f>
        <v>26</v>
      </c>
      <c r="N7" s="22">
        <v>5</v>
      </c>
      <c r="O7" s="22">
        <v>5</v>
      </c>
      <c r="P7" s="22">
        <v>5</v>
      </c>
      <c r="Q7" s="22">
        <v>3</v>
      </c>
      <c r="R7" s="22">
        <v>0</v>
      </c>
      <c r="S7" s="22">
        <v>3</v>
      </c>
      <c r="T7" s="22">
        <v>3</v>
      </c>
      <c r="U7" s="22">
        <v>5</v>
      </c>
      <c r="V7" s="13">
        <f>SUM(N7:U7)</f>
        <v>29</v>
      </c>
      <c r="W7" s="13">
        <f>INT(AC7*2.4*10+0.99)</f>
        <v>0</v>
      </c>
      <c r="X7" s="6">
        <v>71.5</v>
      </c>
      <c r="Y7" s="23">
        <v>0.4166666666666667</v>
      </c>
      <c r="Z7" s="23">
        <v>0.5555555555555556</v>
      </c>
      <c r="AA7" s="15">
        <f>SUM(Z7-Y7)</f>
        <v>0.1388888888888889</v>
      </c>
      <c r="AE7" s="40">
        <v>1.3</v>
      </c>
      <c r="AF7" s="38">
        <v>20</v>
      </c>
      <c r="AG7" s="38">
        <v>200</v>
      </c>
    </row>
    <row r="8" spans="1:33" ht="15.75">
      <c r="A8" s="8"/>
      <c r="B8" s="19"/>
      <c r="C8" s="37"/>
      <c r="D8" s="20"/>
      <c r="E8" s="21"/>
      <c r="F8" s="21"/>
      <c r="G8" s="21"/>
      <c r="H8" s="21"/>
      <c r="I8" s="21"/>
      <c r="J8" s="21"/>
      <c r="K8" s="21"/>
      <c r="L8" s="21"/>
      <c r="M8" s="12">
        <f>SUM(E8:L8)</f>
        <v>0</v>
      </c>
      <c r="N8" s="22"/>
      <c r="O8" s="22"/>
      <c r="P8" s="22"/>
      <c r="Q8" s="22"/>
      <c r="R8" s="22"/>
      <c r="S8" s="22"/>
      <c r="T8" s="22"/>
      <c r="U8" s="22"/>
      <c r="V8" s="13">
        <f>SUM(N8:U8)</f>
        <v>0</v>
      </c>
      <c r="W8" s="13">
        <f>INT(AC8*2.4*10+0.99)</f>
        <v>0</v>
      </c>
      <c r="X8" s="6">
        <f>V8+M8+W8</f>
        <v>0</v>
      </c>
      <c r="Y8" s="23"/>
      <c r="Z8" s="23"/>
      <c r="AA8" s="15">
        <f>SUM(Z8-Y8)</f>
        <v>0</v>
      </c>
      <c r="AE8" s="40"/>
      <c r="AF8" s="38"/>
      <c r="AG8" s="38"/>
    </row>
  </sheetData>
  <sheetProtection password="CA6B" sheet="1" objects="1" scenarios="1" selectLockedCells="1" selectUnlockedCells="1"/>
  <mergeCells count="17">
    <mergeCell ref="N3:V3"/>
    <mergeCell ref="W3:W4"/>
    <mergeCell ref="X3:X4"/>
    <mergeCell ref="A1:AA1"/>
    <mergeCell ref="A2:A4"/>
    <mergeCell ref="B2:B4"/>
    <mergeCell ref="D2:D4"/>
    <mergeCell ref="E2:X2"/>
    <mergeCell ref="Y2:Y4"/>
    <mergeCell ref="Z2:Z4"/>
    <mergeCell ref="AA2:AA4"/>
    <mergeCell ref="C2:C4"/>
    <mergeCell ref="E3:M3"/>
    <mergeCell ref="AF2:AF4"/>
    <mergeCell ref="AG2:AG3"/>
    <mergeCell ref="AE2:AE4"/>
    <mergeCell ref="AB2:AB4"/>
  </mergeCells>
  <printOptions/>
  <pageMargins left="0.7874015748031497" right="0.7874015748031497" top="0.3937007874015748" bottom="0.3937007874015748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CC00"/>
  </sheetPr>
  <dimension ref="A1:AB9"/>
  <sheetViews>
    <sheetView zoomScale="130" zoomScaleNormal="130" zoomScalePageLayoutView="0" workbookViewId="0" topLeftCell="A1">
      <selection activeCell="C22" sqref="C22"/>
    </sheetView>
  </sheetViews>
  <sheetFormatPr defaultColWidth="9.140625" defaultRowHeight="12.75"/>
  <cols>
    <col min="1" max="1" width="7.8515625" style="0" customWidth="1"/>
    <col min="2" max="2" width="11.57421875" style="0" customWidth="1"/>
    <col min="3" max="3" width="9.421875" style="0" customWidth="1"/>
    <col min="4" max="4" width="18.421875" style="0" customWidth="1"/>
    <col min="5" max="10" width="2.8515625" style="0" customWidth="1"/>
    <col min="11" max="11" width="3.7109375" style="0" customWidth="1"/>
    <col min="12" max="17" width="2.8515625" style="0" customWidth="1"/>
    <col min="18" max="18" width="3.7109375" style="0" customWidth="1"/>
    <col min="19" max="19" width="6.421875" style="0" customWidth="1"/>
    <col min="20" max="20" width="8.421875" style="0" customWidth="1"/>
    <col min="21" max="22" width="7.140625" style="0" customWidth="1"/>
    <col min="23" max="23" width="8.421875" style="0" customWidth="1"/>
    <col min="24" max="25" width="0" style="2" hidden="1" customWidth="1"/>
    <col min="26" max="26" width="18.57421875" style="2" hidden="1" customWidth="1"/>
    <col min="27" max="27" width="10.7109375" style="2" customWidth="1"/>
  </cols>
  <sheetData>
    <row r="1" spans="1:27" s="71" customFormat="1" ht="45.75" customHeight="1" thickBot="1">
      <c r="A1" s="105" t="s">
        <v>17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73"/>
      <c r="Y1" s="74"/>
      <c r="Z1" s="74"/>
      <c r="AA1" s="74"/>
    </row>
    <row r="2" spans="1:28" s="4" customFormat="1" ht="19.5" customHeight="1">
      <c r="A2" s="143" t="s">
        <v>0</v>
      </c>
      <c r="B2" s="109" t="s">
        <v>1</v>
      </c>
      <c r="C2" s="145" t="s">
        <v>44</v>
      </c>
      <c r="D2" s="135" t="s">
        <v>2</v>
      </c>
      <c r="E2" s="109" t="s">
        <v>3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1"/>
      <c r="T2" s="111"/>
      <c r="U2" s="109" t="s">
        <v>4</v>
      </c>
      <c r="V2" s="109" t="s">
        <v>5</v>
      </c>
      <c r="W2" s="112" t="s">
        <v>6</v>
      </c>
      <c r="X2" s="121" t="s">
        <v>7</v>
      </c>
      <c r="Y2" s="3"/>
      <c r="Z2" s="3"/>
      <c r="AA2" s="158" t="s">
        <v>88</v>
      </c>
      <c r="AB2" s="155" t="s">
        <v>89</v>
      </c>
    </row>
    <row r="3" spans="1:28" s="4" customFormat="1" ht="19.5" customHeight="1">
      <c r="A3" s="144"/>
      <c r="B3" s="33"/>
      <c r="C3" s="103"/>
      <c r="D3" s="65"/>
      <c r="E3" s="33" t="s">
        <v>8</v>
      </c>
      <c r="F3" s="97"/>
      <c r="G3" s="97"/>
      <c r="H3" s="97"/>
      <c r="I3" s="97"/>
      <c r="J3" s="97"/>
      <c r="K3" s="97"/>
      <c r="L3" s="98" t="s">
        <v>9</v>
      </c>
      <c r="M3" s="98"/>
      <c r="N3" s="98"/>
      <c r="O3" s="98"/>
      <c r="P3" s="98"/>
      <c r="Q3" s="98"/>
      <c r="R3" s="98"/>
      <c r="S3" s="99" t="s">
        <v>10</v>
      </c>
      <c r="T3" s="101" t="s">
        <v>11</v>
      </c>
      <c r="U3" s="33"/>
      <c r="V3" s="33"/>
      <c r="W3" s="89"/>
      <c r="X3" s="95"/>
      <c r="Y3" s="5"/>
      <c r="Z3" s="5" t="s">
        <v>12</v>
      </c>
      <c r="AA3" s="159"/>
      <c r="AB3" s="156"/>
    </row>
    <row r="4" spans="1:28" s="4" customFormat="1" ht="19.5" customHeight="1">
      <c r="A4" s="144"/>
      <c r="B4" s="33"/>
      <c r="C4" s="122"/>
      <c r="D4" s="65"/>
      <c r="E4" s="6">
        <v>1</v>
      </c>
      <c r="F4" s="6">
        <v>2</v>
      </c>
      <c r="G4" s="6">
        <v>3</v>
      </c>
      <c r="H4" s="6">
        <v>5</v>
      </c>
      <c r="I4" s="6">
        <v>6</v>
      </c>
      <c r="J4" s="6">
        <v>7</v>
      </c>
      <c r="K4" s="6" t="s">
        <v>13</v>
      </c>
      <c r="L4" s="6">
        <v>1</v>
      </c>
      <c r="M4" s="6">
        <v>2</v>
      </c>
      <c r="N4" s="6">
        <v>3</v>
      </c>
      <c r="O4" s="6">
        <v>5</v>
      </c>
      <c r="P4" s="6">
        <v>6</v>
      </c>
      <c r="Q4" s="6">
        <v>7</v>
      </c>
      <c r="R4" s="6" t="s">
        <v>13</v>
      </c>
      <c r="S4" s="100"/>
      <c r="T4" s="102"/>
      <c r="U4" s="33"/>
      <c r="V4" s="33"/>
      <c r="W4" s="89"/>
      <c r="X4" s="96"/>
      <c r="Y4" s="7"/>
      <c r="Z4" s="7" t="s">
        <v>14</v>
      </c>
      <c r="AA4" s="50">
        <f>SUM(AA6:AA9)</f>
        <v>800</v>
      </c>
      <c r="AB4" s="157"/>
    </row>
    <row r="5" spans="1:28" ht="15.75">
      <c r="A5" s="8">
        <v>1</v>
      </c>
      <c r="B5" s="19">
        <v>231</v>
      </c>
      <c r="C5" s="42">
        <v>1998</v>
      </c>
      <c r="D5" s="20" t="s">
        <v>67</v>
      </c>
      <c r="E5" s="21">
        <v>5</v>
      </c>
      <c r="F5" s="21">
        <v>0</v>
      </c>
      <c r="G5" s="21">
        <v>2</v>
      </c>
      <c r="H5" s="21">
        <v>1</v>
      </c>
      <c r="I5" s="21">
        <v>0</v>
      </c>
      <c r="J5" s="21">
        <v>2</v>
      </c>
      <c r="K5" s="12">
        <f>SUM(E5:J5)</f>
        <v>10</v>
      </c>
      <c r="L5" s="22">
        <v>5</v>
      </c>
      <c r="M5" s="22">
        <v>2</v>
      </c>
      <c r="N5" s="22">
        <v>0</v>
      </c>
      <c r="O5" s="22">
        <v>0</v>
      </c>
      <c r="P5" s="22">
        <v>1</v>
      </c>
      <c r="Q5" s="22">
        <v>1</v>
      </c>
      <c r="R5" s="13">
        <f>SUM(L5:Q5)</f>
        <v>9</v>
      </c>
      <c r="S5" s="13">
        <f>INT(Y5*2.4*10+0.99)</f>
        <v>0</v>
      </c>
      <c r="T5" s="6">
        <f>R5+K5+S5</f>
        <v>19</v>
      </c>
      <c r="U5" s="23">
        <v>0.5416666666666666</v>
      </c>
      <c r="V5" s="23">
        <v>0.6597222222222222</v>
      </c>
      <c r="W5" s="15">
        <f>SUM(V5-U5)</f>
        <v>0.11805555555555558</v>
      </c>
      <c r="AA5" s="50">
        <v>200</v>
      </c>
      <c r="AB5" s="38">
        <v>13</v>
      </c>
    </row>
    <row r="6" spans="1:28" ht="14.25" customHeight="1">
      <c r="A6" s="8">
        <v>2</v>
      </c>
      <c r="B6" s="19">
        <v>226</v>
      </c>
      <c r="C6" s="42">
        <v>1998</v>
      </c>
      <c r="D6" s="20" t="s">
        <v>64</v>
      </c>
      <c r="E6" s="21">
        <v>5</v>
      </c>
      <c r="F6" s="21">
        <v>5</v>
      </c>
      <c r="G6" s="21">
        <v>5</v>
      </c>
      <c r="H6" s="21">
        <v>0</v>
      </c>
      <c r="I6" s="21">
        <v>5</v>
      </c>
      <c r="J6" s="21">
        <v>5</v>
      </c>
      <c r="K6" s="12">
        <f>SUM(E6:J6)</f>
        <v>25</v>
      </c>
      <c r="L6" s="22">
        <v>5</v>
      </c>
      <c r="M6" s="22">
        <v>5</v>
      </c>
      <c r="N6" s="22">
        <v>5</v>
      </c>
      <c r="O6" s="22">
        <v>1</v>
      </c>
      <c r="P6" s="22">
        <v>5</v>
      </c>
      <c r="Q6" s="22">
        <v>5</v>
      </c>
      <c r="R6" s="13">
        <f>SUM(L6:Q6)</f>
        <v>26</v>
      </c>
      <c r="S6" s="13">
        <f>INT(Y6*2.4*10+0.99)</f>
        <v>0</v>
      </c>
      <c r="T6" s="6">
        <f>R6+K6+S6</f>
        <v>51</v>
      </c>
      <c r="U6" s="23">
        <v>0.5416666666666666</v>
      </c>
      <c r="V6" s="23">
        <v>0.6194444444444445</v>
      </c>
      <c r="W6" s="15">
        <f>SUM(V6-U6)</f>
        <v>0.07777777777777783</v>
      </c>
      <c r="AA6" s="50">
        <v>200</v>
      </c>
      <c r="AB6" s="38">
        <v>13</v>
      </c>
    </row>
    <row r="7" spans="1:28" ht="14.25" customHeight="1">
      <c r="A7" s="8">
        <v>3</v>
      </c>
      <c r="B7" s="19">
        <v>228</v>
      </c>
      <c r="C7" s="42">
        <v>1998</v>
      </c>
      <c r="D7" s="20" t="s">
        <v>66</v>
      </c>
      <c r="E7" s="21">
        <v>5</v>
      </c>
      <c r="F7" s="21">
        <v>5</v>
      </c>
      <c r="G7" s="21">
        <v>5</v>
      </c>
      <c r="H7" s="21">
        <v>3</v>
      </c>
      <c r="I7" s="21">
        <v>5</v>
      </c>
      <c r="J7" s="21">
        <v>5</v>
      </c>
      <c r="K7" s="12">
        <f>SUM(E7:J7)</f>
        <v>28</v>
      </c>
      <c r="L7" s="22">
        <v>5</v>
      </c>
      <c r="M7" s="22">
        <v>5</v>
      </c>
      <c r="N7" s="22">
        <v>5</v>
      </c>
      <c r="O7" s="22">
        <v>5</v>
      </c>
      <c r="P7" s="22">
        <v>5</v>
      </c>
      <c r="Q7" s="22">
        <v>5</v>
      </c>
      <c r="R7" s="13">
        <f>SUM(L7:Q7)</f>
        <v>30</v>
      </c>
      <c r="S7" s="13">
        <f>INT(Y7*2.4*10+0.99)</f>
        <v>0</v>
      </c>
      <c r="T7" s="6">
        <f>R7+K7+S7</f>
        <v>58</v>
      </c>
      <c r="U7" s="23">
        <v>0.5416666666666666</v>
      </c>
      <c r="V7" s="23">
        <v>0.6173611111111111</v>
      </c>
      <c r="W7" s="15">
        <f>SUM(V7-U7)</f>
        <v>0.07569444444444451</v>
      </c>
      <c r="AA7" s="50">
        <v>200</v>
      </c>
      <c r="AB7" s="38">
        <v>13</v>
      </c>
    </row>
    <row r="8" spans="1:28" ht="14.25" customHeight="1">
      <c r="A8" s="8">
        <v>4</v>
      </c>
      <c r="B8" s="19">
        <v>227</v>
      </c>
      <c r="C8" s="42">
        <v>1998</v>
      </c>
      <c r="D8" s="20" t="s">
        <v>65</v>
      </c>
      <c r="E8" s="21">
        <v>5</v>
      </c>
      <c r="F8" s="21">
        <v>5</v>
      </c>
      <c r="G8" s="21">
        <v>5</v>
      </c>
      <c r="H8" s="21">
        <v>5</v>
      </c>
      <c r="I8" s="21">
        <v>5</v>
      </c>
      <c r="J8" s="21">
        <v>5</v>
      </c>
      <c r="K8" s="12">
        <f>SUM(E8:J8)</f>
        <v>30</v>
      </c>
      <c r="L8" s="22">
        <v>5</v>
      </c>
      <c r="M8" s="22">
        <v>3</v>
      </c>
      <c r="N8" s="22">
        <v>5</v>
      </c>
      <c r="O8" s="22">
        <v>5</v>
      </c>
      <c r="P8" s="22">
        <v>5</v>
      </c>
      <c r="Q8" s="22">
        <v>5</v>
      </c>
      <c r="R8" s="13">
        <f>SUM(L8:Q8)</f>
        <v>28</v>
      </c>
      <c r="S8" s="13">
        <f>INT(Y8*2.4*10+0.99)</f>
        <v>0</v>
      </c>
      <c r="T8" s="6">
        <f>R8+K8+S8</f>
        <v>58</v>
      </c>
      <c r="U8" s="23">
        <v>0.5416666666666666</v>
      </c>
      <c r="V8" s="23">
        <v>0.6597222222222222</v>
      </c>
      <c r="W8" s="15">
        <f>SUM(V8-U8)</f>
        <v>0.11805555555555558</v>
      </c>
      <c r="AA8" s="50">
        <v>200</v>
      </c>
      <c r="AB8" s="38">
        <v>13</v>
      </c>
    </row>
    <row r="9" spans="1:28" ht="15.75">
      <c r="A9" s="8">
        <v>5</v>
      </c>
      <c r="B9" s="19">
        <v>232</v>
      </c>
      <c r="C9" s="42">
        <v>1998</v>
      </c>
      <c r="D9" s="20" t="s">
        <v>68</v>
      </c>
      <c r="E9" s="77" t="s">
        <v>124</v>
      </c>
      <c r="F9" s="77" t="s">
        <v>124</v>
      </c>
      <c r="G9" s="77" t="s">
        <v>124</v>
      </c>
      <c r="H9" s="21">
        <v>5</v>
      </c>
      <c r="I9" s="21">
        <v>5</v>
      </c>
      <c r="J9" s="77" t="s">
        <v>124</v>
      </c>
      <c r="K9" s="12">
        <f>SUM(E9:J9)</f>
        <v>10</v>
      </c>
      <c r="L9" s="78" t="s">
        <v>124</v>
      </c>
      <c r="M9" s="78" t="s">
        <v>124</v>
      </c>
      <c r="N9" s="78" t="s">
        <v>124</v>
      </c>
      <c r="O9" s="78" t="s">
        <v>124</v>
      </c>
      <c r="P9" s="78" t="s">
        <v>124</v>
      </c>
      <c r="Q9" s="78" t="s">
        <v>124</v>
      </c>
      <c r="R9" s="13">
        <f>SUM(L9:Q9)</f>
        <v>0</v>
      </c>
      <c r="S9" s="13">
        <f>INT(Y9*2.4*10+0.99)</f>
        <v>0</v>
      </c>
      <c r="T9" s="6" t="s">
        <v>126</v>
      </c>
      <c r="U9" s="23">
        <v>0.5416666666666666</v>
      </c>
      <c r="V9" s="72" t="s">
        <v>126</v>
      </c>
      <c r="W9" s="15" t="e">
        <f>SUM(V9-U9)</f>
        <v>#VALUE!</v>
      </c>
      <c r="AA9" s="50">
        <v>200</v>
      </c>
      <c r="AB9" s="38">
        <v>13</v>
      </c>
    </row>
  </sheetData>
  <sheetProtection password="CA6B" sheet="1" objects="1" scenarios="1" selectLockedCells="1" selectUnlockedCells="1"/>
  <mergeCells count="16">
    <mergeCell ref="A1:W1"/>
    <mergeCell ref="A2:A4"/>
    <mergeCell ref="B2:B4"/>
    <mergeCell ref="C2:C4"/>
    <mergeCell ref="D2:D4"/>
    <mergeCell ref="E2:T2"/>
    <mergeCell ref="U2:U4"/>
    <mergeCell ref="V2:V4"/>
    <mergeCell ref="W2:W4"/>
    <mergeCell ref="AB2:AB4"/>
    <mergeCell ref="AA2:AA3"/>
    <mergeCell ref="X2:X4"/>
    <mergeCell ref="E3:K3"/>
    <mergeCell ref="L3:R3"/>
    <mergeCell ref="S3:S4"/>
    <mergeCell ref="T3:T4"/>
  </mergeCells>
  <printOptions/>
  <pageMargins left="0.7874015748031497" right="0.7874015748031497" top="0.3937007874015748" bottom="0.3937007874015748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2"/>
  <sheetViews>
    <sheetView zoomScale="130" zoomScaleNormal="130" zoomScalePageLayoutView="0" workbookViewId="0" topLeftCell="A1">
      <selection activeCell="D21" sqref="D21"/>
    </sheetView>
  </sheetViews>
  <sheetFormatPr defaultColWidth="9.140625" defaultRowHeight="12.75"/>
  <cols>
    <col min="2" max="2" width="11.7109375" style="0" customWidth="1"/>
    <col min="3" max="3" width="11.28125" style="0" customWidth="1"/>
    <col min="4" max="4" width="19.8515625" style="0" customWidth="1"/>
    <col min="5" max="10" width="2.8515625" style="0" customWidth="1"/>
    <col min="11" max="11" width="3.7109375" style="0" customWidth="1"/>
    <col min="12" max="17" width="2.8515625" style="0" customWidth="1"/>
    <col min="18" max="18" width="3.7109375" style="0" customWidth="1"/>
    <col min="19" max="19" width="6.421875" style="0" customWidth="1"/>
    <col min="20" max="20" width="8.421875" style="0" customWidth="1"/>
    <col min="21" max="22" width="7.140625" style="0" customWidth="1"/>
    <col min="23" max="23" width="8.421875" style="0" customWidth="1"/>
    <col min="24" max="25" width="0" style="2" hidden="1" customWidth="1"/>
    <col min="26" max="26" width="18.57421875" style="2" hidden="1" customWidth="1"/>
    <col min="27" max="27" width="9.57421875" style="47" customWidth="1"/>
    <col min="28" max="28" width="5.57421875" style="0" customWidth="1"/>
  </cols>
  <sheetData>
    <row r="1" spans="1:24" ht="48" customHeight="1" thickBot="1">
      <c r="A1" s="160" t="s">
        <v>18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"/>
    </row>
    <row r="2" spans="1:28" s="4" customFormat="1" ht="19.5" customHeight="1">
      <c r="A2" s="143" t="s">
        <v>0</v>
      </c>
      <c r="B2" s="109" t="s">
        <v>1</v>
      </c>
      <c r="C2" s="161" t="s">
        <v>44</v>
      </c>
      <c r="D2" s="135" t="s">
        <v>2</v>
      </c>
      <c r="E2" s="109" t="s">
        <v>3</v>
      </c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1"/>
      <c r="T2" s="111"/>
      <c r="U2" s="109" t="s">
        <v>4</v>
      </c>
      <c r="V2" s="109" t="s">
        <v>5</v>
      </c>
      <c r="W2" s="112" t="s">
        <v>6</v>
      </c>
      <c r="X2" s="121" t="s">
        <v>7</v>
      </c>
      <c r="Y2" s="3"/>
      <c r="Z2" s="3"/>
      <c r="AA2" s="120" t="s">
        <v>88</v>
      </c>
      <c r="AB2" s="113" t="s">
        <v>89</v>
      </c>
    </row>
    <row r="3" spans="1:28" s="4" customFormat="1" ht="19.5" customHeight="1">
      <c r="A3" s="144"/>
      <c r="B3" s="33"/>
      <c r="C3" s="162"/>
      <c r="D3" s="65"/>
      <c r="E3" s="33" t="s">
        <v>8</v>
      </c>
      <c r="F3" s="97"/>
      <c r="G3" s="97"/>
      <c r="H3" s="97"/>
      <c r="I3" s="97"/>
      <c r="J3" s="97"/>
      <c r="K3" s="97"/>
      <c r="L3" s="98" t="s">
        <v>9</v>
      </c>
      <c r="M3" s="98"/>
      <c r="N3" s="98"/>
      <c r="O3" s="98"/>
      <c r="P3" s="98"/>
      <c r="Q3" s="98"/>
      <c r="R3" s="98"/>
      <c r="S3" s="99" t="s">
        <v>10</v>
      </c>
      <c r="T3" s="101" t="s">
        <v>11</v>
      </c>
      <c r="U3" s="33"/>
      <c r="V3" s="33"/>
      <c r="W3" s="89"/>
      <c r="X3" s="95"/>
      <c r="Y3" s="5"/>
      <c r="Z3" s="5" t="s">
        <v>12</v>
      </c>
      <c r="AA3" s="103"/>
      <c r="AB3" s="114"/>
    </row>
    <row r="4" spans="1:28" s="4" customFormat="1" ht="19.5" customHeight="1">
      <c r="A4" s="144"/>
      <c r="B4" s="33"/>
      <c r="C4" s="31"/>
      <c r="D4" s="65"/>
      <c r="E4" s="6">
        <v>1</v>
      </c>
      <c r="F4" s="6">
        <v>2</v>
      </c>
      <c r="G4" s="6">
        <v>3</v>
      </c>
      <c r="H4" s="6">
        <v>4</v>
      </c>
      <c r="I4" s="6">
        <v>6</v>
      </c>
      <c r="J4" s="6">
        <v>8</v>
      </c>
      <c r="K4" s="6" t="s">
        <v>13</v>
      </c>
      <c r="L4" s="6">
        <v>1</v>
      </c>
      <c r="M4" s="6">
        <v>2</v>
      </c>
      <c r="N4" s="6">
        <v>3</v>
      </c>
      <c r="O4" s="6">
        <v>4</v>
      </c>
      <c r="P4" s="6">
        <v>6</v>
      </c>
      <c r="Q4" s="6">
        <v>8</v>
      </c>
      <c r="R4" s="6" t="s">
        <v>13</v>
      </c>
      <c r="S4" s="100"/>
      <c r="T4" s="102"/>
      <c r="U4" s="33"/>
      <c r="V4" s="33"/>
      <c r="W4" s="89"/>
      <c r="X4" s="96"/>
      <c r="Y4" s="7"/>
      <c r="Z4" s="7" t="s">
        <v>14</v>
      </c>
      <c r="AA4" s="51">
        <f>SUM(AA8:AA12)</f>
        <v>1000</v>
      </c>
      <c r="AB4" s="114"/>
    </row>
    <row r="5" spans="1:28" ht="15.75">
      <c r="A5" s="8">
        <v>1</v>
      </c>
      <c r="B5" s="19">
        <v>258</v>
      </c>
      <c r="C5" s="52">
        <v>2002</v>
      </c>
      <c r="D5" s="20" t="s">
        <v>70</v>
      </c>
      <c r="E5" s="21">
        <v>1</v>
      </c>
      <c r="F5" s="21">
        <v>3</v>
      </c>
      <c r="G5" s="21">
        <v>2</v>
      </c>
      <c r="H5" s="21">
        <v>0</v>
      </c>
      <c r="I5" s="21">
        <v>2</v>
      </c>
      <c r="J5" s="21">
        <v>3</v>
      </c>
      <c r="K5" s="12">
        <f aca="true" t="shared" si="0" ref="K5:K12">SUM(E5:J5)</f>
        <v>11</v>
      </c>
      <c r="L5" s="22">
        <v>2</v>
      </c>
      <c r="M5" s="22">
        <v>3</v>
      </c>
      <c r="N5" s="22">
        <v>2</v>
      </c>
      <c r="O5" s="22">
        <v>0</v>
      </c>
      <c r="P5" s="22">
        <v>1</v>
      </c>
      <c r="Q5" s="22">
        <v>2</v>
      </c>
      <c r="R5" s="13">
        <f aca="true" t="shared" si="1" ref="R5:R12">SUM(L5:Q5)</f>
        <v>10</v>
      </c>
      <c r="S5" s="13">
        <f aca="true" t="shared" si="2" ref="S5:S12">INT(Y5*2.4*10+0.99)</f>
        <v>0</v>
      </c>
      <c r="T5" s="6">
        <f aca="true" t="shared" si="3" ref="T5:T12">R5+K5+S5</f>
        <v>21</v>
      </c>
      <c r="U5" s="23">
        <v>0.5416666666666666</v>
      </c>
      <c r="V5" s="23">
        <v>0.6</v>
      </c>
      <c r="W5" s="15">
        <f aca="true" t="shared" si="4" ref="W5:W12">SUM(V5-U5)</f>
        <v>0.05833333333333335</v>
      </c>
      <c r="AA5" s="43">
        <v>200</v>
      </c>
      <c r="AB5" s="38">
        <v>9</v>
      </c>
    </row>
    <row r="6" spans="1:28" ht="15.75">
      <c r="A6" s="8">
        <v>2</v>
      </c>
      <c r="B6" s="19">
        <v>260</v>
      </c>
      <c r="C6" s="52">
        <v>2001</v>
      </c>
      <c r="D6" s="20" t="s">
        <v>72</v>
      </c>
      <c r="E6" s="21">
        <v>5</v>
      </c>
      <c r="F6" s="21">
        <v>2</v>
      </c>
      <c r="G6" s="21">
        <v>2</v>
      </c>
      <c r="H6" s="21">
        <v>0</v>
      </c>
      <c r="I6" s="21">
        <v>1</v>
      </c>
      <c r="J6" s="21">
        <v>3</v>
      </c>
      <c r="K6" s="12">
        <f t="shared" si="0"/>
        <v>13</v>
      </c>
      <c r="L6" s="22">
        <v>2</v>
      </c>
      <c r="M6" s="22">
        <v>1</v>
      </c>
      <c r="N6" s="22">
        <v>3</v>
      </c>
      <c r="O6" s="22">
        <v>3</v>
      </c>
      <c r="P6" s="22">
        <v>2</v>
      </c>
      <c r="Q6" s="22">
        <v>5</v>
      </c>
      <c r="R6" s="13">
        <f t="shared" si="1"/>
        <v>16</v>
      </c>
      <c r="S6" s="13">
        <f t="shared" si="2"/>
        <v>0</v>
      </c>
      <c r="T6" s="6">
        <f t="shared" si="3"/>
        <v>29</v>
      </c>
      <c r="U6" s="23">
        <v>0.5416666666666666</v>
      </c>
      <c r="V6" s="23">
        <v>0.6194444444444445</v>
      </c>
      <c r="W6" s="15">
        <f t="shared" si="4"/>
        <v>0.07777777777777783</v>
      </c>
      <c r="AA6" s="43">
        <v>200</v>
      </c>
      <c r="AB6" s="38">
        <v>10</v>
      </c>
    </row>
    <row r="7" spans="1:28" ht="15.75">
      <c r="A7" s="8">
        <v>3</v>
      </c>
      <c r="B7" s="19">
        <v>266</v>
      </c>
      <c r="C7" s="52">
        <v>2001</v>
      </c>
      <c r="D7" s="20" t="s">
        <v>111</v>
      </c>
      <c r="E7" s="21">
        <v>5</v>
      </c>
      <c r="F7" s="21">
        <v>5</v>
      </c>
      <c r="G7" s="21">
        <v>5</v>
      </c>
      <c r="H7" s="21">
        <v>1</v>
      </c>
      <c r="I7" s="21">
        <v>0</v>
      </c>
      <c r="J7" s="21">
        <v>3</v>
      </c>
      <c r="K7" s="12">
        <f t="shared" si="0"/>
        <v>19</v>
      </c>
      <c r="L7" s="22">
        <v>5</v>
      </c>
      <c r="M7" s="22">
        <v>3</v>
      </c>
      <c r="N7" s="22">
        <v>2</v>
      </c>
      <c r="O7" s="22">
        <v>0</v>
      </c>
      <c r="P7" s="22">
        <v>3</v>
      </c>
      <c r="Q7" s="22">
        <v>3</v>
      </c>
      <c r="R7" s="13">
        <f t="shared" si="1"/>
        <v>16</v>
      </c>
      <c r="S7" s="13">
        <f t="shared" si="2"/>
        <v>0</v>
      </c>
      <c r="T7" s="6">
        <f t="shared" si="3"/>
        <v>35</v>
      </c>
      <c r="U7" s="23">
        <v>0.5416666666666666</v>
      </c>
      <c r="V7" s="23">
        <v>0.6222222222222222</v>
      </c>
      <c r="W7" s="15">
        <f t="shared" si="4"/>
        <v>0.0805555555555556</v>
      </c>
      <c r="AA7" s="43">
        <v>200</v>
      </c>
      <c r="AB7" s="38"/>
    </row>
    <row r="8" spans="1:28" s="18" customFormat="1" ht="18" customHeight="1">
      <c r="A8" s="8">
        <v>4</v>
      </c>
      <c r="B8" s="19">
        <v>253</v>
      </c>
      <c r="C8" s="52">
        <v>1999</v>
      </c>
      <c r="D8" s="20" t="s">
        <v>69</v>
      </c>
      <c r="E8" s="21">
        <v>1</v>
      </c>
      <c r="F8" s="21">
        <v>2</v>
      </c>
      <c r="G8" s="21">
        <v>5</v>
      </c>
      <c r="H8" s="21">
        <v>1</v>
      </c>
      <c r="I8" s="21">
        <v>2</v>
      </c>
      <c r="J8" s="21">
        <v>5</v>
      </c>
      <c r="K8" s="12">
        <f t="shared" si="0"/>
        <v>16</v>
      </c>
      <c r="L8" s="22">
        <v>1</v>
      </c>
      <c r="M8" s="22">
        <v>5</v>
      </c>
      <c r="N8" s="22">
        <v>5</v>
      </c>
      <c r="O8" s="22">
        <v>1</v>
      </c>
      <c r="P8" s="22">
        <v>2</v>
      </c>
      <c r="Q8" s="22">
        <v>5</v>
      </c>
      <c r="R8" s="13">
        <f t="shared" si="1"/>
        <v>19</v>
      </c>
      <c r="S8" s="13">
        <f t="shared" si="2"/>
        <v>0</v>
      </c>
      <c r="T8" s="6">
        <f t="shared" si="3"/>
        <v>35</v>
      </c>
      <c r="U8" s="23">
        <v>0.5416666666666666</v>
      </c>
      <c r="V8" s="23">
        <v>0.6208333333333333</v>
      </c>
      <c r="W8" s="15">
        <f t="shared" si="4"/>
        <v>0.07916666666666672</v>
      </c>
      <c r="X8" s="16"/>
      <c r="Y8" s="17">
        <f>IF('Beginer C'!W8&lt;'[1]Čas'!B2,0,(('Beginer C'!W8*60)-('[1]Čas'!B2*60))/5)</f>
        <v>0</v>
      </c>
      <c r="Z8" s="17" t="str">
        <f>IF(S8&gt;12,"PŘEKROČEN ČAS","STIHL")</f>
        <v>STIHL</v>
      </c>
      <c r="AA8" s="43">
        <v>200</v>
      </c>
      <c r="AB8" s="38">
        <v>12</v>
      </c>
    </row>
    <row r="9" spans="1:28" ht="15.75">
      <c r="A9" s="8">
        <v>5</v>
      </c>
      <c r="B9" s="19">
        <v>259</v>
      </c>
      <c r="C9" s="52">
        <v>2001</v>
      </c>
      <c r="D9" s="20" t="s">
        <v>71</v>
      </c>
      <c r="E9" s="21">
        <v>5</v>
      </c>
      <c r="F9" s="21">
        <v>5</v>
      </c>
      <c r="G9" s="21">
        <v>5</v>
      </c>
      <c r="H9" s="21">
        <v>1</v>
      </c>
      <c r="I9" s="21">
        <v>3</v>
      </c>
      <c r="J9" s="21">
        <v>5</v>
      </c>
      <c r="K9" s="12">
        <f t="shared" si="0"/>
        <v>24</v>
      </c>
      <c r="L9" s="22">
        <v>5</v>
      </c>
      <c r="M9" s="22">
        <v>3</v>
      </c>
      <c r="N9" s="22">
        <v>3</v>
      </c>
      <c r="O9" s="22">
        <v>3</v>
      </c>
      <c r="P9" s="22">
        <v>0</v>
      </c>
      <c r="Q9" s="22">
        <v>3</v>
      </c>
      <c r="R9" s="13">
        <f t="shared" si="1"/>
        <v>17</v>
      </c>
      <c r="S9" s="13">
        <f t="shared" si="2"/>
        <v>0</v>
      </c>
      <c r="T9" s="6">
        <f t="shared" si="3"/>
        <v>41</v>
      </c>
      <c r="U9" s="23">
        <v>0.5416666666666666</v>
      </c>
      <c r="V9" s="23">
        <v>0.6277777777777778</v>
      </c>
      <c r="W9" s="15">
        <f t="shared" si="4"/>
        <v>0.08611111111111114</v>
      </c>
      <c r="AA9" s="43">
        <v>200</v>
      </c>
      <c r="AB9" s="38">
        <v>10</v>
      </c>
    </row>
    <row r="10" spans="1:28" ht="15.75">
      <c r="A10" s="8">
        <v>6</v>
      </c>
      <c r="B10" s="19">
        <v>263</v>
      </c>
      <c r="C10" s="52">
        <v>2001</v>
      </c>
      <c r="D10" s="20" t="s">
        <v>110</v>
      </c>
      <c r="E10" s="21">
        <v>3</v>
      </c>
      <c r="F10" s="21">
        <v>0</v>
      </c>
      <c r="G10" s="21">
        <v>5</v>
      </c>
      <c r="H10" s="21">
        <v>1</v>
      </c>
      <c r="I10" s="21">
        <v>5</v>
      </c>
      <c r="J10" s="21">
        <v>5</v>
      </c>
      <c r="K10" s="12">
        <f t="shared" si="0"/>
        <v>19</v>
      </c>
      <c r="L10" s="22">
        <v>1</v>
      </c>
      <c r="M10" s="22">
        <v>5</v>
      </c>
      <c r="N10" s="22">
        <v>5</v>
      </c>
      <c r="O10" s="22">
        <v>5</v>
      </c>
      <c r="P10" s="22">
        <v>5</v>
      </c>
      <c r="Q10" s="22">
        <v>5</v>
      </c>
      <c r="R10" s="13">
        <f t="shared" si="1"/>
        <v>26</v>
      </c>
      <c r="S10" s="13">
        <f t="shared" si="2"/>
        <v>0</v>
      </c>
      <c r="T10" s="6">
        <f t="shared" si="3"/>
        <v>45</v>
      </c>
      <c r="U10" s="23">
        <v>0.5416666666666666</v>
      </c>
      <c r="V10" s="23">
        <v>0.6243055555555556</v>
      </c>
      <c r="W10" s="15">
        <f t="shared" si="4"/>
        <v>0.08263888888888893</v>
      </c>
      <c r="AA10" s="43">
        <v>200</v>
      </c>
      <c r="AB10" s="38"/>
    </row>
    <row r="11" spans="1:28" ht="15.75">
      <c r="A11" s="8">
        <v>7</v>
      </c>
      <c r="B11" s="19">
        <v>261</v>
      </c>
      <c r="C11" s="52">
        <v>2001</v>
      </c>
      <c r="D11" s="20" t="s">
        <v>108</v>
      </c>
      <c r="E11" s="21">
        <v>5</v>
      </c>
      <c r="F11" s="21">
        <v>5</v>
      </c>
      <c r="G11" s="21">
        <v>5</v>
      </c>
      <c r="H11" s="21">
        <v>1</v>
      </c>
      <c r="I11" s="21">
        <v>5</v>
      </c>
      <c r="J11" s="21">
        <v>5</v>
      </c>
      <c r="K11" s="12">
        <f t="shared" si="0"/>
        <v>26</v>
      </c>
      <c r="L11" s="22">
        <v>5</v>
      </c>
      <c r="M11" s="22">
        <v>3</v>
      </c>
      <c r="N11" s="22">
        <v>5</v>
      </c>
      <c r="O11" s="22">
        <v>1</v>
      </c>
      <c r="P11" s="22">
        <v>3</v>
      </c>
      <c r="Q11" s="22">
        <v>3</v>
      </c>
      <c r="R11" s="13">
        <f t="shared" si="1"/>
        <v>20</v>
      </c>
      <c r="S11" s="13">
        <f t="shared" si="2"/>
        <v>0</v>
      </c>
      <c r="T11" s="6">
        <f t="shared" si="3"/>
        <v>46</v>
      </c>
      <c r="U11" s="23">
        <v>0.5416666666666666</v>
      </c>
      <c r="V11" s="23">
        <v>0.6486111111111111</v>
      </c>
      <c r="W11" s="15">
        <f t="shared" si="4"/>
        <v>0.10694444444444451</v>
      </c>
      <c r="AA11" s="43">
        <v>200</v>
      </c>
      <c r="AB11" s="38"/>
    </row>
    <row r="12" spans="1:28" ht="15.75">
      <c r="A12" s="8">
        <v>8</v>
      </c>
      <c r="B12" s="19">
        <v>262</v>
      </c>
      <c r="C12" s="52">
        <v>2001</v>
      </c>
      <c r="D12" s="20" t="s">
        <v>109</v>
      </c>
      <c r="E12" s="21">
        <v>3</v>
      </c>
      <c r="F12" s="21">
        <v>5</v>
      </c>
      <c r="G12" s="21">
        <v>5</v>
      </c>
      <c r="H12" s="21">
        <v>1</v>
      </c>
      <c r="I12" s="21">
        <v>5</v>
      </c>
      <c r="J12" s="21">
        <v>5</v>
      </c>
      <c r="K12" s="12">
        <f t="shared" si="0"/>
        <v>24</v>
      </c>
      <c r="L12" s="22">
        <v>3</v>
      </c>
      <c r="M12" s="22">
        <v>5</v>
      </c>
      <c r="N12" s="22">
        <v>5</v>
      </c>
      <c r="O12" s="22">
        <v>5</v>
      </c>
      <c r="P12" s="22">
        <v>3</v>
      </c>
      <c r="Q12" s="22">
        <v>3</v>
      </c>
      <c r="R12" s="13">
        <f t="shared" si="1"/>
        <v>24</v>
      </c>
      <c r="S12" s="13">
        <f t="shared" si="2"/>
        <v>0</v>
      </c>
      <c r="T12" s="6">
        <f t="shared" si="3"/>
        <v>48</v>
      </c>
      <c r="U12" s="23">
        <v>0.5416666666666666</v>
      </c>
      <c r="V12" s="23">
        <v>0.6215277777777778</v>
      </c>
      <c r="W12" s="15">
        <f t="shared" si="4"/>
        <v>0.07986111111111116</v>
      </c>
      <c r="AA12" s="43">
        <v>200</v>
      </c>
      <c r="AB12" s="38"/>
    </row>
  </sheetData>
  <sheetProtection password="CA6B" sheet="1" objects="1" scenarios="1" selectLockedCells="1" selectUnlockedCells="1"/>
  <mergeCells count="16">
    <mergeCell ref="AA2:AA3"/>
    <mergeCell ref="X2:X4"/>
    <mergeCell ref="E3:K3"/>
    <mergeCell ref="L3:R3"/>
    <mergeCell ref="S3:S4"/>
    <mergeCell ref="T3:T4"/>
    <mergeCell ref="AB2:AB4"/>
    <mergeCell ref="A1:W1"/>
    <mergeCell ref="A2:A4"/>
    <mergeCell ref="B2:B4"/>
    <mergeCell ref="D2:D4"/>
    <mergeCell ref="E2:T2"/>
    <mergeCell ref="U2:U4"/>
    <mergeCell ref="V2:V4"/>
    <mergeCell ref="W2:W4"/>
    <mergeCell ref="C2:C4"/>
  </mergeCells>
  <printOptions/>
  <pageMargins left="0.7874015748031497" right="0.7874015748031497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Hlávka</dc:creator>
  <cp:keywords/>
  <dc:description/>
  <cp:lastModifiedBy>Acer</cp:lastModifiedBy>
  <cp:lastPrinted>2011-09-25T19:26:48Z</cp:lastPrinted>
  <dcterms:created xsi:type="dcterms:W3CDTF">2009-01-06T09:25:28Z</dcterms:created>
  <dcterms:modified xsi:type="dcterms:W3CDTF">2011-10-05T18:23:03Z</dcterms:modified>
  <cp:category/>
  <cp:version/>
  <cp:contentType/>
  <cp:contentStatus/>
</cp:coreProperties>
</file>